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patrick.amstutz\Desktop\Digitales Marketing\InDesign\Unterlagen Biodiversität im IP-SUISSE Gemüsebau\"/>
    </mc:Choice>
  </mc:AlternateContent>
  <xr:revisionPtr revIDLastSave="0" documentId="13_ncr:1_{D6F31B4C-9FB6-4CD4-B1AC-75A5978ABFF8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Punktesystem_Gemüse" sheetId="10" r:id="rId1"/>
  </sheets>
  <externalReferences>
    <externalReference r:id="rId2"/>
  </externalReferences>
  <definedNames>
    <definedName name="_D18" localSheetId="0">Punktesystem_Gemüse!#REF!</definedName>
    <definedName name="_D18">#REF!</definedName>
    <definedName name="_ha" localSheetId="0">Punktesystem_Gemüse!#REF!</definedName>
    <definedName name="_ha">#REF!</definedName>
    <definedName name="Ackerflächen" localSheetId="0">Punktesystem_Gemüse!$C$24</definedName>
    <definedName name="Ackerflächen">#REF!</definedName>
    <definedName name="BFF_auf_Ackerland" localSheetId="0">Punktesystem_Gemüse!#REF!</definedName>
    <definedName name="BFF_auf_Ackerland">#REF!</definedName>
    <definedName name="BFF_total" localSheetId="0">Punktesystem_Gemüse!#REF!</definedName>
    <definedName name="BFF_total">#REF!</definedName>
    <definedName name="Dauergründland_plus_Streuefläche" localSheetId="0">Punktesystem_Gemüse!#REF!</definedName>
    <definedName name="Dauergründland_plus_Streuefläche">#REF!</definedName>
    <definedName name="Dauergrünland" localSheetId="0">Punktesystem_Gemüse!$C$18</definedName>
    <definedName name="Dauergrünland">#REF!</definedName>
    <definedName name="Dauerkulturen" localSheetId="0">Punktesystem_Gemüse!$C$26</definedName>
    <definedName name="Dauerkulturen">#REF!</definedName>
    <definedName name="_xlnm.Print_Area" localSheetId="0">Punktesystem_Gemüse!$A$1:$M$94</definedName>
    <definedName name="Extensivweide" localSheetId="0">Punktesystem_Gemüse!#REF!</definedName>
    <definedName name="Extensivweide">#REF!</definedName>
    <definedName name="Gemuesebauflaeche_Freiland" localSheetId="0">Punktesystem_Gemüse!$K$18</definedName>
    <definedName name="Gemuesebauflaeche_Freiland">#REF!</definedName>
    <definedName name="Gemuesebauflaeche_geschuetzt" localSheetId="0">Punktesystem_Gemüse!$K$20</definedName>
    <definedName name="Gemuesebauflaeche_geschuetzt">#REF!</definedName>
    <definedName name="Gemuesebauflaeche_total" localSheetId="0">Punktesystem_Gemüse!$K$26</definedName>
    <definedName name="Gemuesebauflaeche_total">#REF!</definedName>
    <definedName name="Gemüsebaufläche_Freiland" localSheetId="0">Punktesystem_Gemüse!#REF!</definedName>
    <definedName name="Gemüsebaufläche_Freiland">#REF!</definedName>
    <definedName name="Gemüsebaufläche_gedeckt" localSheetId="0">Punktesystem_Gemüse!#REF!</definedName>
    <definedName name="Gemüsebaufläche_gedeckt">#REF!</definedName>
    <definedName name="Gemüsebaufläche_total" localSheetId="0">Punktesystem_Gemüse!#REF!</definedName>
    <definedName name="Gemüsebaufläche_total">#REF!</definedName>
    <definedName name="Kunstwiesen" localSheetId="0">Punktesystem_Gemüse!$C$22</definedName>
    <definedName name="Kunstwiesen">#REF!</definedName>
    <definedName name="LN">[1]Talzone!$B$13</definedName>
    <definedName name="LN_total" localSheetId="0">Punktesystem_Gemüse!$C$16</definedName>
    <definedName name="LN_total">#REF!</definedName>
    <definedName name="OAF" localSheetId="0">Punktesystem_Gemüse!$C$20</definedName>
    <definedName name="OAF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10" l="1"/>
  <c r="E33" i="10" l="1"/>
  <c r="C36" i="10"/>
  <c r="E35" i="10" s="1"/>
  <c r="C47" i="10" l="1"/>
  <c r="E47" i="10"/>
  <c r="C81" i="10"/>
  <c r="E64" i="10" l="1"/>
  <c r="E41" i="10" l="1"/>
  <c r="E80" i="10" l="1"/>
  <c r="C62" i="10"/>
  <c r="C59" i="10"/>
  <c r="C45" i="10"/>
  <c r="E44" i="10" s="1"/>
  <c r="C51" i="10"/>
  <c r="E50" i="10" s="1"/>
  <c r="C39" i="10"/>
  <c r="E53" i="10" l="1"/>
  <c r="C85" i="10" l="1"/>
  <c r="E84" i="10" s="1"/>
  <c r="C77" i="10"/>
  <c r="E76" i="10" s="1"/>
  <c r="C73" i="10"/>
  <c r="E72" i="10" s="1"/>
  <c r="C70" i="10"/>
  <c r="E69" i="10" s="1"/>
  <c r="M20" i="10"/>
  <c r="M18" i="10"/>
  <c r="E61" i="10" l="1"/>
  <c r="K26" i="10"/>
  <c r="E58" i="10"/>
  <c r="E89" i="10" l="1"/>
  <c r="E90" i="10"/>
  <c r="M26" i="10"/>
  <c r="E92" i="10" l="1"/>
</calcChain>
</file>

<file path=xl/sharedStrings.xml><?xml version="1.0" encoding="utf-8"?>
<sst xmlns="http://schemas.openxmlformats.org/spreadsheetml/2006/main" count="188" uniqueCount="129">
  <si>
    <t>Punktesystem nachhaltige Gemüseproduktion</t>
  </si>
  <si>
    <t>Name/Vorname der Bewirtschafter*in</t>
  </si>
  <si>
    <t>ha</t>
  </si>
  <si>
    <t>Punkte</t>
  </si>
  <si>
    <t>Einheit</t>
  </si>
  <si>
    <t>Angabe Betrieb</t>
  </si>
  <si>
    <t>Familien</t>
  </si>
  <si>
    <t>Pkt</t>
  </si>
  <si>
    <r>
      <t xml:space="preserve">Gemüsebaufläche total </t>
    </r>
    <r>
      <rPr>
        <sz val="11"/>
        <color theme="1"/>
        <rFont val="Arial Narrow"/>
        <family val="2"/>
      </rPr>
      <t>(Freiland und geschützt)</t>
    </r>
  </si>
  <si>
    <t>%</t>
  </si>
  <si>
    <t>&gt; 3 %</t>
  </si>
  <si>
    <t>% der LN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</si>
  <si>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</si>
  <si>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</si>
  <si>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</si>
  <si>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</si>
  <si>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</si>
  <si>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</si>
  <si>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</si>
  <si>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</si>
  <si>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</si>
  <si>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</si>
  <si>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</si>
  <si>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</si>
  <si>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</si>
  <si>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C15</t>
  </si>
  <si>
    <t>1 Punkt</t>
  </si>
  <si>
    <t>2 Punkte</t>
  </si>
  <si>
    <t>Jahr</t>
  </si>
  <si>
    <t>0.5 Punkt</t>
  </si>
  <si>
    <t>1.5 Punkte</t>
  </si>
  <si>
    <t>&gt; 15 %</t>
  </si>
  <si>
    <t>&gt; 2.5 - 3 %</t>
  </si>
  <si>
    <t>&gt; 2 - 2.5 %</t>
  </si>
  <si>
    <t>1.5 - 2 %</t>
  </si>
  <si>
    <t>&gt; 2 - 3 %</t>
  </si>
  <si>
    <t>&gt; 3 - 4 %</t>
  </si>
  <si>
    <t>5 Familien</t>
  </si>
  <si>
    <t>6 Familien</t>
  </si>
  <si>
    <t>&gt; 5 % - 10 %</t>
  </si>
  <si>
    <t>&gt; 10 % - 15 %</t>
  </si>
  <si>
    <t>Betriebsgrösse: Landwirtschaftliche Nutzfläche (LN total)</t>
  </si>
  <si>
    <t>1 - 1.5 %</t>
  </si>
  <si>
    <t>&gt; 1.5 - 2 %</t>
  </si>
  <si>
    <t>&gt; 2.5 %</t>
  </si>
  <si>
    <t>7 Familien</t>
  </si>
  <si>
    <t>&gt; 7 Familien</t>
  </si>
  <si>
    <t>% der Gemüsebaufläche (Freiland)</t>
  </si>
  <si>
    <t>&gt; 15 % - 20 %</t>
  </si>
  <si>
    <t>C : Aufwertungsmassnahmen im Gemüsebau</t>
  </si>
  <si>
    <t>Zielpunkte</t>
  </si>
  <si>
    <t>1. Grenze</t>
  </si>
  <si>
    <t>1. Wert</t>
  </si>
  <si>
    <t>2. Grenze</t>
  </si>
  <si>
    <t>2. Wert</t>
  </si>
  <si>
    <t>3. Grenze</t>
  </si>
  <si>
    <t>3. Wert</t>
  </si>
  <si>
    <t>4. Grenze</t>
  </si>
  <si>
    <t>4. Wert</t>
  </si>
  <si>
    <t>Typ(-en)</t>
  </si>
  <si>
    <t xml:space="preserve">1 % - 5 % </t>
  </si>
  <si>
    <t>Förderung der Biodiversität</t>
  </si>
  <si>
    <t>CI : Biodiversitätsförderflächen (BFF) &amp; Förderung der funktionellen Biodiversität (Nützlingsstreifen)</t>
  </si>
  <si>
    <t>Teilsumme Aufwertungsmassnahmen Gemüsebau</t>
  </si>
  <si>
    <t>Punkte Aufwertungsmassnahmen Gemüsebau (Anteil Gemüsebaufläche gewichtet)</t>
  </si>
  <si>
    <t>Anteil Gemüseanbaufläche an LN</t>
  </si>
  <si>
    <t>5 - 10 %</t>
  </si>
  <si>
    <t>0.5 -1.5 %</t>
  </si>
  <si>
    <t>&gt; 1.5 - 2.5 %</t>
  </si>
  <si>
    <t>&gt; 2.5 - 3.5 %</t>
  </si>
  <si>
    <t>&gt; 3.5 %</t>
  </si>
  <si>
    <t>C III: Ressourcen schonende Gemüseproduktion</t>
  </si>
  <si>
    <t>IP-Suisse Nummer</t>
  </si>
  <si>
    <t>Angaben Gemüsebauflächen</t>
  </si>
  <si>
    <t>Gelbe Felder bitte ausfüllen</t>
  </si>
  <si>
    <t>A: Basisangaben Betriebsstruktur</t>
  </si>
  <si>
    <t>Gemeinde (Kanton)</t>
  </si>
  <si>
    <t>&gt; 80 %</t>
  </si>
  <si>
    <r>
      <t xml:space="preserve">Gemüsebaufläche </t>
    </r>
    <r>
      <rPr>
        <b/>
        <sz val="11"/>
        <rFont val="Arial Narrow"/>
        <family val="2"/>
      </rPr>
      <t>Freiland</t>
    </r>
    <r>
      <rPr>
        <sz val="11"/>
        <rFont val="Arial Narrow"/>
        <family val="2"/>
      </rPr>
      <t xml:space="preserve"> (ohne Verarbeitungsgemüse); Code 545</t>
    </r>
  </si>
  <si>
    <t>&gt; 10 - 15 %</t>
  </si>
  <si>
    <t>auf gewachsenem Boden (Code: 811)</t>
  </si>
  <si>
    <t>&gt; Gemüsekulturen in Gewächshäusern und Hors-sol Produktion werden nicht berücksichtigt</t>
  </si>
  <si>
    <r>
      <t xml:space="preserve">Gemüsebaufläche im </t>
    </r>
    <r>
      <rPr>
        <b/>
        <sz val="11"/>
        <rFont val="Arial Narrow"/>
        <family val="2"/>
      </rPr>
      <t>geschützten Anbau ohne festes Fundament</t>
    </r>
  </si>
  <si>
    <t>5 % - 20 %</t>
  </si>
  <si>
    <t>&gt; 20 % - 50 %</t>
  </si>
  <si>
    <t>&gt; 50 % - 80 %</t>
  </si>
  <si>
    <t>% der geschützten Gemüsebaufläche (811)</t>
  </si>
  <si>
    <t>2.5 - 5 %</t>
  </si>
  <si>
    <t>&gt; 5 % - 7.5 %</t>
  </si>
  <si>
    <t>&gt; 7.5 % - 10 %</t>
  </si>
  <si>
    <t xml:space="preserve"> &gt; 10 %</t>
  </si>
  <si>
    <t>&gt; 4 - 5 %</t>
  </si>
  <si>
    <t>&gt; 5%</t>
  </si>
  <si>
    <t>&gt; 50 - 90 %</t>
  </si>
  <si>
    <t>&gt; 90 %</t>
  </si>
  <si>
    <t>&gt; 25 - 50%</t>
  </si>
  <si>
    <t>10 - 25%</t>
  </si>
  <si>
    <r>
      <t xml:space="preserve">Blühende Sommerzwischenfrucht </t>
    </r>
    <r>
      <rPr>
        <sz val="11"/>
        <rFont val="Arial Narrow"/>
        <family val="2"/>
      </rPr>
      <t>mit einer Mischung mit mind</t>
    </r>
    <r>
      <rPr>
        <sz val="11"/>
        <color theme="1"/>
        <rFont val="Arial Narrow"/>
        <family val="2"/>
      </rPr>
      <t>. 2 Pflanzenarten</t>
    </r>
    <r>
      <rPr>
        <sz val="11"/>
        <rFont val="Arial Narrow"/>
        <family val="2"/>
      </rPr>
      <t xml:space="preserve"> (ohne Gräser), min. Standzeit: 8 Wochen, Ansaat bis 30. Juni</t>
    </r>
  </si>
  <si>
    <t>C14 a)</t>
  </si>
  <si>
    <t>C14 b)</t>
  </si>
  <si>
    <r>
      <t>Vollständiger Verzicht auf Insektizide und Akarizide</t>
    </r>
    <r>
      <rPr>
        <sz val="11"/>
        <color theme="1"/>
        <rFont val="Arial Narrow"/>
        <family val="2"/>
      </rPr>
      <t xml:space="preserve"> (Flächen bezogen)</t>
    </r>
  </si>
  <si>
    <r>
      <t xml:space="preserve">Vollständiger Verzicht auf Herbizide im Gemüsebau </t>
    </r>
    <r>
      <rPr>
        <sz val="11"/>
        <rFont val="Arial Narrow"/>
        <family val="2"/>
      </rPr>
      <t>(Flächen bezogen)</t>
    </r>
  </si>
  <si>
    <r>
      <t>Vollständiger Verzicht auf Fungizide</t>
    </r>
    <r>
      <rPr>
        <sz val="11"/>
        <rFont val="Arial Narrow"/>
        <family val="2"/>
      </rPr>
      <t xml:space="preserve"> (Flächen bezogen)</t>
    </r>
  </si>
  <si>
    <t xml:space="preserve">5 % - 10 % </t>
  </si>
  <si>
    <t>&gt; 20 %</t>
  </si>
  <si>
    <t>&gt; 9 a = mind. 8 KS</t>
  </si>
  <si>
    <r>
      <t xml:space="preserve">Aufwertung von Randstrukturen (C5) mit Kleinstrukturen - </t>
    </r>
    <r>
      <rPr>
        <sz val="11"/>
        <rFont val="Arial Narrow"/>
        <family val="2"/>
      </rPr>
      <t>pro 3 Aren (0.03 ha) Randflächen müssen 2 Kleinstrukturen (KS) vorhanden sein</t>
    </r>
  </si>
  <si>
    <t>3 a = mind. 2 KS</t>
  </si>
  <si>
    <t>&gt; 3 - 6 a = mind. 4 KS</t>
  </si>
  <si>
    <t>&gt; 6 - 9 a = mind. 6 KS</t>
  </si>
  <si>
    <t>Mindest-anzahl KS</t>
  </si>
  <si>
    <t>Total aufgewertete Randflächen:</t>
  </si>
  <si>
    <r>
      <rPr>
        <b/>
        <sz val="11"/>
        <color theme="1"/>
        <rFont val="Arial Narrow"/>
        <family val="2"/>
      </rPr>
      <t>Anlage und extensive Pflege von artenreichen Randstrukturen oder Querstreifen</t>
    </r>
    <r>
      <rPr>
        <sz val="11"/>
        <color theme="1"/>
        <rFont val="Arial Narrow"/>
        <family val="2"/>
      </rPr>
      <t>- Längsseite der Kulturflächen oder Querstreifen innerhalb der Kultur anrechenbar; keine Wendezonen (Mindestbreite: 3m)</t>
    </r>
  </si>
  <si>
    <t>&gt; Angabe der angesäten Fahrgassen in % der Gesamtfläche an Fahrgassen auf Gemüseanbauflächen</t>
  </si>
  <si>
    <r>
      <rPr>
        <b/>
        <sz val="11"/>
        <rFont val="Arial Narrow"/>
        <family val="2"/>
      </rPr>
      <t>Anlage &amp; extensive Pflege artenreicher Wiesenstreifen</t>
    </r>
    <r>
      <rPr>
        <sz val="11"/>
        <rFont val="Arial Narrow"/>
        <family val="2"/>
      </rPr>
      <t xml:space="preserve"> entlang der geschützten Anbauflächen (Code 811) (mind. 1 m breit und 1 a)</t>
    </r>
  </si>
  <si>
    <r>
      <rPr>
        <b/>
        <sz val="11"/>
        <rFont val="Arial Narrow"/>
        <family val="2"/>
      </rPr>
      <t>Vielfalt an Gemüsekulturen aus verschiedenen Pflanzenfamilien (botanisch)</t>
    </r>
    <r>
      <rPr>
        <sz val="11"/>
        <rFont val="Arial Narrow"/>
        <family val="2"/>
      </rPr>
      <t>; bei ≤ 7 Familien: je mind. 8 % der Gemüsebaufläche, bzw. 4 % bei &gt; 7 Familien (ohne Gewächshauskulturen)</t>
    </r>
  </si>
  <si>
    <t>Pkt.</t>
  </si>
  <si>
    <t>C II: Massnahmen in und um den gedeckten Gemüseanbau</t>
  </si>
  <si>
    <r>
      <t xml:space="preserve">Flächen mit Verzicht auf chemisch-synthetische Insektiziden und Akariziden </t>
    </r>
    <r>
      <rPr>
        <sz val="11"/>
        <color theme="1"/>
        <rFont val="Arial Narrow"/>
        <family val="2"/>
      </rPr>
      <t>(nur Mikroorganismen und natürliche Wirkstoffe (ohne die Wirkstoffe Spinosad und Pyrethrum) sind erlaubt )</t>
    </r>
  </si>
  <si>
    <r>
      <rPr>
        <b/>
        <sz val="11"/>
        <rFont val="Arial Narrow"/>
        <family val="2"/>
      </rPr>
      <t>Naturnahe Umgebungsgestaltung</t>
    </r>
    <r>
      <rPr>
        <sz val="11"/>
        <rFont val="Arial Narrow"/>
        <family val="2"/>
      </rPr>
      <t xml:space="preserve"> um die gedeckte Gemüse-Anbaufläche: Gezielte Aufwertungsmassnahmen und Pflege; Strukturanteil &gt; 10 %</t>
    </r>
  </si>
  <si>
    <t>1 Pkt. bei Erfüllung der Kriterien gemäss Leitfaden</t>
  </si>
  <si>
    <t xml:space="preserve">Welche Kulturen? </t>
  </si>
  <si>
    <r>
      <t>Vielfalt an mehrjährigen BFF auf Ackerland</t>
    </r>
    <r>
      <rPr>
        <b/>
        <sz val="11"/>
        <color rgb="FFFF00FF"/>
        <rFont val="Arial Narrow"/>
        <family val="2"/>
      </rPr>
      <t xml:space="preserve"> </t>
    </r>
    <r>
      <rPr>
        <sz val="11"/>
        <rFont val="Arial Narrow"/>
        <family val="2"/>
      </rPr>
      <t>auf Gemüseanbauflächen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 xml:space="preserve">(pro BFF-Kultur </t>
    </r>
    <r>
      <rPr>
        <b/>
        <sz val="11"/>
        <rFont val="Arial Narrow"/>
        <family val="2"/>
      </rPr>
      <t>mind. 10 %</t>
    </r>
    <r>
      <rPr>
        <sz val="11"/>
        <rFont val="Arial Narrow"/>
        <family val="2"/>
      </rPr>
      <t xml:space="preserve"> vom  Flächentotal der mehrjährigen BFF auf Ackerland auf Gemüsebauflächen </t>
    </r>
    <r>
      <rPr>
        <b/>
        <sz val="11"/>
        <rFont val="Arial Narrow"/>
        <family val="2"/>
      </rPr>
      <t>(innerhalb sowie angrenzend [50m] an Gemüseflächen)</t>
    </r>
  </si>
  <si>
    <t>Ein- und mehrjährige Nützlingsstreifen auf/angrenzend [50 m] an Gemüseparzellen</t>
  </si>
  <si>
    <r>
      <rPr>
        <b/>
        <sz val="11"/>
        <rFont val="Arial Narrow"/>
        <family val="2"/>
      </rPr>
      <t>Einsaat/Pflanzung von nützlingsfördernden Begleitpflanzen (mind. 10 Pflanzen/Are)</t>
    </r>
    <r>
      <rPr>
        <sz val="11"/>
        <rFont val="Arial Narrow"/>
        <family val="2"/>
      </rPr>
      <t xml:space="preserve"> im Kohlanbau (weitere Gemüsekulturen möglich)          Achtung: Spe8-Auflagen beachten!</t>
    </r>
  </si>
  <si>
    <r>
      <t xml:space="preserve">Einsaat und Begrünung der Fahrgassen </t>
    </r>
    <r>
      <rPr>
        <sz val="11"/>
        <color theme="1"/>
        <rFont val="Arial Narrow"/>
        <family val="2"/>
      </rPr>
      <t>mit einer artenreichen/blühenden Mischung und Pflege gemäss Leitfaden</t>
    </r>
    <r>
      <rPr>
        <b/>
        <sz val="11"/>
        <color theme="1"/>
        <rFont val="Arial Narrow"/>
        <family val="2"/>
      </rPr>
      <t xml:space="preserve">                                                                       </t>
    </r>
    <r>
      <rPr>
        <sz val="11"/>
        <color theme="1"/>
        <rFont val="Arial Narrow"/>
        <family val="2"/>
      </rPr>
      <t>Achtung: Spe8-Auflagen beachten!</t>
    </r>
  </si>
  <si>
    <r>
      <rPr>
        <b/>
        <sz val="11"/>
        <rFont val="Arial Narrow"/>
        <family val="2"/>
      </rPr>
      <t>Untersaat</t>
    </r>
    <r>
      <rPr>
        <sz val="11"/>
        <rFont val="Arial Narrow"/>
        <family val="2"/>
      </rPr>
      <t xml:space="preserve"> in der Haupt-Gemüsekultur                 Achtung: Spe8-Auflagen beachten!</t>
    </r>
  </si>
  <si>
    <t>Stand: März 2024</t>
  </si>
  <si>
    <r>
      <rPr>
        <b/>
        <sz val="11"/>
        <rFont val="Arial Narrow"/>
        <family val="2"/>
      </rPr>
      <t>Nützlingsstreifen und/oder Nützlings fördernde Begleitpflanzen im geschützten Anbau</t>
    </r>
    <r>
      <rPr>
        <sz val="11"/>
        <rFont val="Arial Narrow"/>
        <family val="2"/>
      </rPr>
      <t xml:space="preserve"> (unter Code 811 umsetzbar), Achtung: Spe3-Auflagen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</si>
</sst>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6"/>
      <color theme="4" tint="-0.499984740745262"/>
      <name val="Arial Narrow"/>
      <family val="2"/>
    </font>
    <font>
      <b/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i/>
      <sz val="11"/>
      <color theme="1"/>
      <name val="Arial Narrow"/>
      <family val="2"/>
    </font>
    <font>
      <sz val="14"/>
      <color rgb="FFFF0000"/>
      <name val="Arial Narrow"/>
      <family val="2"/>
    </font>
    <font>
      <sz val="14"/>
      <color theme="1"/>
      <name val="Arial Narrow"/>
      <family val="2"/>
    </font>
    <font>
      <b/>
      <sz val="14"/>
      <color theme="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1"/>
      <color rgb="FFFF00FF"/>
      <name val="Arial Narrow"/>
      <family val="2"/>
    </font>
    <font>
      <i/>
      <sz val="11"/>
      <name val="Arial Narrow"/>
      <family val="2"/>
    </font>
    <font>
      <b/>
      <i/>
      <sz val="12"/>
      <color theme="4" tint="-0.499984740745262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EBB00"/>
        <bgColor indexed="64"/>
      </patternFill>
    </fill>
    <fill>
      <patternFill patternType="solid">
        <fgColor theme="1" tint="0.24997711111789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1" fillId="7" borderId="0" xfId="0" applyFont="1" applyFill="1"/>
    <xf numFmtId="0" fontId="1" fillId="6" borderId="0" xfId="0" applyFont="1" applyFill="1" applyAlignment="1">
      <alignment vertical="top"/>
    </xf>
    <xf numFmtId="0" fontId="1" fillId="6" borderId="6" xfId="0" applyFont="1" applyFill="1" applyBorder="1" applyAlignment="1">
      <alignment vertical="top"/>
    </xf>
    <xf numFmtId="0" fontId="1" fillId="4" borderId="10" xfId="0" applyFont="1" applyFill="1" applyBorder="1"/>
    <xf numFmtId="0" fontId="1" fillId="4" borderId="11" xfId="0" applyFont="1" applyFill="1" applyBorder="1"/>
    <xf numFmtId="0" fontId="1" fillId="0" borderId="0" xfId="0" applyFont="1" applyAlignment="1">
      <alignment vertical="top" wrapText="1"/>
    </xf>
    <xf numFmtId="0" fontId="1" fillId="10" borderId="2" xfId="0" applyFont="1" applyFill="1" applyBorder="1"/>
    <xf numFmtId="0" fontId="1" fillId="10" borderId="6" xfId="0" applyFont="1" applyFill="1" applyBorder="1"/>
    <xf numFmtId="0" fontId="1" fillId="10" borderId="15" xfId="0" applyFont="1" applyFill="1" applyBorder="1"/>
    <xf numFmtId="0" fontId="1" fillId="10" borderId="0" xfId="0" applyFont="1" applyFill="1"/>
    <xf numFmtId="0" fontId="1" fillId="10" borderId="12" xfId="0" applyFont="1" applyFill="1" applyBorder="1"/>
    <xf numFmtId="0" fontId="1" fillId="10" borderId="13" xfId="0" applyFont="1" applyFill="1" applyBorder="1"/>
    <xf numFmtId="0" fontId="1" fillId="10" borderId="0" xfId="0" applyFont="1" applyFill="1" applyAlignment="1">
      <alignment vertical="top"/>
    </xf>
    <xf numFmtId="0" fontId="1" fillId="0" borderId="0" xfId="0" applyFont="1" applyAlignment="1">
      <alignment horizontal="left" vertical="center"/>
    </xf>
    <xf numFmtId="0" fontId="1" fillId="10" borderId="0" xfId="0" applyFont="1" applyFill="1" applyAlignment="1">
      <alignment vertical="top" wrapText="1"/>
    </xf>
    <xf numFmtId="0" fontId="1" fillId="10" borderId="14" xfId="0" applyFont="1" applyFill="1" applyBorder="1" applyAlignment="1">
      <alignment vertical="top" wrapText="1"/>
    </xf>
    <xf numFmtId="0" fontId="1" fillId="10" borderId="14" xfId="0" applyFont="1" applyFill="1" applyBorder="1" applyAlignment="1">
      <alignment vertical="top"/>
    </xf>
    <xf numFmtId="0" fontId="1" fillId="10" borderId="6" xfId="0" applyFont="1" applyFill="1" applyBorder="1" applyAlignment="1">
      <alignment vertical="top"/>
    </xf>
    <xf numFmtId="0" fontId="1" fillId="10" borderId="2" xfId="0" applyFont="1" applyFill="1" applyBorder="1" applyAlignment="1">
      <alignment vertical="top"/>
    </xf>
    <xf numFmtId="0" fontId="1" fillId="10" borderId="14" xfId="0" applyFont="1" applyFill="1" applyBorder="1"/>
    <xf numFmtId="164" fontId="1" fillId="10" borderId="0" xfId="0" applyNumberFormat="1" applyFont="1" applyFill="1" applyAlignment="1">
      <alignment vertical="top"/>
    </xf>
    <xf numFmtId="0" fontId="1" fillId="10" borderId="0" xfId="0" applyFont="1" applyFill="1" applyAlignment="1">
      <alignment wrapText="1"/>
    </xf>
    <xf numFmtId="0" fontId="9" fillId="10" borderId="12" xfId="0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3" borderId="0" xfId="0" applyFont="1" applyFill="1"/>
    <xf numFmtId="0" fontId="1" fillId="10" borderId="19" xfId="0" applyFont="1" applyFill="1" applyBorder="1"/>
    <xf numFmtId="0" fontId="1" fillId="10" borderId="19" xfId="0" applyFont="1" applyFill="1" applyBorder="1" applyAlignment="1">
      <alignment vertical="top"/>
    </xf>
    <xf numFmtId="0" fontId="4" fillId="3" borderId="6" xfId="0" applyFont="1" applyFill="1" applyBorder="1"/>
    <xf numFmtId="0" fontId="4" fillId="10" borderId="12" xfId="0" applyFont="1" applyFill="1" applyBorder="1" applyAlignment="1">
      <alignment vertical="top"/>
    </xf>
    <xf numFmtId="0" fontId="1" fillId="10" borderId="1" xfId="0" applyFont="1" applyFill="1" applyBorder="1" applyAlignment="1">
      <alignment vertical="top"/>
    </xf>
    <xf numFmtId="0" fontId="6" fillId="4" borderId="20" xfId="0" applyFont="1" applyFill="1" applyBorder="1"/>
    <xf numFmtId="0" fontId="1" fillId="4" borderId="21" xfId="0" applyFont="1" applyFill="1" applyBorder="1"/>
    <xf numFmtId="0" fontId="1" fillId="4" borderId="8" xfId="0" applyFont="1" applyFill="1" applyBorder="1"/>
    <xf numFmtId="0" fontId="1" fillId="10" borderId="0" xfId="0" applyFont="1" applyFill="1" applyAlignment="1">
      <alignment horizontal="right"/>
    </xf>
    <xf numFmtId="0" fontId="1" fillId="6" borderId="6" xfId="0" applyFont="1" applyFill="1" applyBorder="1"/>
    <xf numFmtId="0" fontId="1" fillId="6" borderId="0" xfId="0" applyFont="1" applyFill="1"/>
    <xf numFmtId="0" fontId="1" fillId="6" borderId="19" xfId="0" applyFont="1" applyFill="1" applyBorder="1" applyAlignment="1">
      <alignment vertical="top"/>
    </xf>
    <xf numFmtId="49" fontId="1" fillId="6" borderId="0" xfId="0" applyNumberFormat="1" applyFont="1" applyFill="1" applyAlignment="1">
      <alignment vertical="top"/>
    </xf>
    <xf numFmtId="0" fontId="1" fillId="10" borderId="3" xfId="0" applyFont="1" applyFill="1" applyBorder="1" applyAlignment="1">
      <alignment vertical="top"/>
    </xf>
    <xf numFmtId="0" fontId="4" fillId="3" borderId="2" xfId="0" applyFont="1" applyFill="1" applyBorder="1"/>
    <xf numFmtId="0" fontId="8" fillId="6" borderId="2" xfId="0" applyFont="1" applyFill="1" applyBorder="1" applyAlignment="1">
      <alignment vertical="top"/>
    </xf>
    <xf numFmtId="0" fontId="8" fillId="6" borderId="0" xfId="0" applyFont="1" applyFill="1" applyAlignment="1">
      <alignment vertical="top"/>
    </xf>
    <xf numFmtId="0" fontId="8" fillId="6" borderId="19" xfId="0" applyFont="1" applyFill="1" applyBorder="1" applyAlignment="1">
      <alignment vertical="top"/>
    </xf>
    <xf numFmtId="0" fontId="1" fillId="10" borderId="0" xfId="0" applyFont="1" applyFill="1" applyAlignment="1">
      <alignment horizontal="left" vertical="center"/>
    </xf>
    <xf numFmtId="0" fontId="1" fillId="6" borderId="2" xfId="0" applyFont="1" applyFill="1" applyBorder="1" applyAlignment="1">
      <alignment vertical="top"/>
    </xf>
    <xf numFmtId="0" fontId="1" fillId="6" borderId="3" xfId="0" applyFont="1" applyFill="1" applyBorder="1" applyAlignment="1">
      <alignment vertical="top"/>
    </xf>
    <xf numFmtId="0" fontId="8" fillId="0" borderId="0" xfId="0" applyFont="1" applyAlignment="1">
      <alignment vertical="top" wrapText="1"/>
    </xf>
    <xf numFmtId="0" fontId="8" fillId="10" borderId="0" xfId="0" applyFont="1" applyFill="1" applyAlignment="1">
      <alignment vertical="top" wrapText="1"/>
    </xf>
    <xf numFmtId="0" fontId="4" fillId="10" borderId="4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7" fillId="10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1" fillId="0" borderId="0" xfId="0" applyFont="1" applyAlignment="1">
      <alignment vertical="center"/>
    </xf>
    <xf numFmtId="0" fontId="7" fillId="10" borderId="0" xfId="0" applyFont="1" applyFill="1" applyAlignment="1">
      <alignment vertical="top"/>
    </xf>
    <xf numFmtId="164" fontId="1" fillId="10" borderId="0" xfId="0" applyNumberFormat="1" applyFont="1" applyFill="1"/>
    <xf numFmtId="164" fontId="1" fillId="10" borderId="0" xfId="0" applyNumberFormat="1" applyFont="1" applyFill="1" applyAlignment="1">
      <alignment horizontal="right" vertical="top"/>
    </xf>
    <xf numFmtId="0" fontId="1" fillId="10" borderId="0" xfId="0" applyFont="1" applyFill="1" applyAlignment="1">
      <alignment horizontal="right" vertical="top"/>
    </xf>
    <xf numFmtId="164" fontId="1" fillId="0" borderId="0" xfId="0" applyNumberFormat="1" applyFont="1" applyAlignment="1">
      <alignment horizontal="right" vertical="top"/>
    </xf>
    <xf numFmtId="0" fontId="8" fillId="10" borderId="0" xfId="0" applyFont="1" applyFill="1" applyAlignment="1">
      <alignment vertical="center"/>
    </xf>
    <xf numFmtId="0" fontId="1" fillId="10" borderId="3" xfId="0" applyFont="1" applyFill="1" applyBorder="1"/>
    <xf numFmtId="0" fontId="8" fillId="6" borderId="3" xfId="0" applyFont="1" applyFill="1" applyBorder="1" applyAlignment="1">
      <alignment vertical="top"/>
    </xf>
    <xf numFmtId="0" fontId="1" fillId="6" borderId="3" xfId="0" applyFont="1" applyFill="1" applyBorder="1" applyAlignment="1">
      <alignment vertical="top" wrapText="1"/>
    </xf>
    <xf numFmtId="0" fontId="4" fillId="3" borderId="19" xfId="0" applyFont="1" applyFill="1" applyBorder="1"/>
    <xf numFmtId="0" fontId="7" fillId="10" borderId="0" xfId="0" applyFont="1" applyFill="1"/>
    <xf numFmtId="0" fontId="7" fillId="2" borderId="7" xfId="0" applyFont="1" applyFill="1" applyBorder="1" applyAlignment="1">
      <alignment vertical="top"/>
    </xf>
    <xf numFmtId="0" fontId="10" fillId="10" borderId="13" xfId="0" applyFont="1" applyFill="1" applyBorder="1"/>
    <xf numFmtId="0" fontId="5" fillId="4" borderId="0" xfId="0" applyFont="1" applyFill="1"/>
    <xf numFmtId="0" fontId="4" fillId="4" borderId="0" xfId="0" applyFont="1" applyFill="1" applyAlignment="1">
      <alignment wrapText="1"/>
    </xf>
    <xf numFmtId="0" fontId="4" fillId="4" borderId="0" xfId="0" applyFont="1" applyFill="1"/>
    <xf numFmtId="0" fontId="1" fillId="5" borderId="0" xfId="0" applyFont="1" applyFill="1" applyAlignment="1">
      <alignment horizontal="left"/>
    </xf>
    <xf numFmtId="0" fontId="1" fillId="12" borderId="19" xfId="0" applyFont="1" applyFill="1" applyBorder="1" applyAlignment="1">
      <alignment horizontal="left"/>
    </xf>
    <xf numFmtId="0" fontId="1" fillId="12" borderId="19" xfId="0" applyFont="1" applyFill="1" applyBorder="1" applyAlignment="1">
      <alignment horizontal="right" vertical="top"/>
    </xf>
    <xf numFmtId="0" fontId="1" fillId="5" borderId="0" xfId="0" applyFont="1" applyFill="1" applyAlignment="1">
      <alignment horizontal="right" vertical="top"/>
    </xf>
    <xf numFmtId="0" fontId="1" fillId="11" borderId="0" xfId="0" applyFont="1" applyFill="1" applyAlignment="1">
      <alignment horizontal="right" vertical="top"/>
    </xf>
    <xf numFmtId="0" fontId="1" fillId="11" borderId="0" xfId="0" applyFont="1" applyFill="1" applyAlignment="1">
      <alignment horizontal="left"/>
    </xf>
    <xf numFmtId="0" fontId="4" fillId="2" borderId="7" xfId="0" applyFont="1" applyFill="1" applyBorder="1" applyAlignment="1">
      <alignment horizontal="right" vertical="top"/>
    </xf>
    <xf numFmtId="0" fontId="1" fillId="6" borderId="16" xfId="0" applyFont="1" applyFill="1" applyBorder="1" applyAlignment="1">
      <alignment vertical="center"/>
    </xf>
    <xf numFmtId="0" fontId="1" fillId="10" borderId="0" xfId="0" applyFont="1" applyFill="1" applyAlignment="1">
      <alignment vertical="center"/>
    </xf>
    <xf numFmtId="0" fontId="1" fillId="10" borderId="10" xfId="0" applyFont="1" applyFill="1" applyBorder="1"/>
    <xf numFmtId="0" fontId="5" fillId="10" borderId="0" xfId="0" applyFont="1" applyFill="1"/>
    <xf numFmtId="0" fontId="6" fillId="4" borderId="21" xfId="0" applyFont="1" applyFill="1" applyBorder="1"/>
    <xf numFmtId="0" fontId="1" fillId="10" borderId="27" xfId="0" applyFont="1" applyFill="1" applyBorder="1"/>
    <xf numFmtId="165" fontId="1" fillId="10" borderId="27" xfId="0" applyNumberFormat="1" applyFont="1" applyFill="1" applyBorder="1" applyAlignment="1">
      <alignment vertical="top"/>
    </xf>
    <xf numFmtId="165" fontId="1" fillId="10" borderId="28" xfId="0" applyNumberFormat="1" applyFont="1" applyFill="1" applyBorder="1" applyAlignment="1">
      <alignment vertical="top"/>
    </xf>
    <xf numFmtId="0" fontId="4" fillId="10" borderId="6" xfId="0" applyFont="1" applyFill="1" applyBorder="1" applyAlignment="1">
      <alignment vertical="center"/>
    </xf>
    <xf numFmtId="0" fontId="1" fillId="10" borderId="23" xfId="0" applyFont="1" applyFill="1" applyBorder="1" applyAlignment="1">
      <alignment vertical="top"/>
    </xf>
    <xf numFmtId="0" fontId="4" fillId="10" borderId="29" xfId="0" applyFont="1" applyFill="1" applyBorder="1" applyAlignment="1">
      <alignment horizontal="right" vertical="center"/>
    </xf>
    <xf numFmtId="0" fontId="3" fillId="7" borderId="0" xfId="0" applyFont="1" applyFill="1"/>
    <xf numFmtId="0" fontId="13" fillId="10" borderId="12" xfId="0" applyFont="1" applyFill="1" applyBorder="1" applyAlignment="1">
      <alignment horizontal="left" vertical="center"/>
    </xf>
    <xf numFmtId="0" fontId="1" fillId="10" borderId="6" xfId="0" applyFont="1" applyFill="1" applyBorder="1" applyAlignment="1">
      <alignment horizontal="left" vertical="center"/>
    </xf>
    <xf numFmtId="0" fontId="1" fillId="10" borderId="9" xfId="0" applyFont="1" applyFill="1" applyBorder="1"/>
    <xf numFmtId="0" fontId="1" fillId="10" borderId="11" xfId="0" applyFont="1" applyFill="1" applyBorder="1"/>
    <xf numFmtId="0" fontId="12" fillId="6" borderId="18" xfId="0" applyFont="1" applyFill="1" applyBorder="1" applyAlignment="1">
      <alignment vertical="center"/>
    </xf>
    <xf numFmtId="0" fontId="1" fillId="10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horizontal="center" vertical="center"/>
    </xf>
    <xf numFmtId="164" fontId="1" fillId="5" borderId="0" xfId="0" applyNumberFormat="1" applyFont="1" applyFill="1" applyAlignment="1">
      <alignment horizontal="right" vertical="top"/>
    </xf>
    <xf numFmtId="0" fontId="1" fillId="10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6" borderId="2" xfId="0" applyFont="1" applyFill="1" applyBorder="1" applyAlignment="1">
      <alignment vertical="top"/>
    </xf>
    <xf numFmtId="0" fontId="4" fillId="6" borderId="0" xfId="0" applyFont="1" applyFill="1" applyAlignment="1">
      <alignment vertical="top"/>
    </xf>
    <xf numFmtId="0" fontId="13" fillId="9" borderId="30" xfId="0" applyFont="1" applyFill="1" applyBorder="1" applyAlignment="1">
      <alignment horizontal="left" vertical="center"/>
    </xf>
    <xf numFmtId="0" fontId="1" fillId="9" borderId="31" xfId="0" applyFont="1" applyFill="1" applyBorder="1" applyAlignment="1">
      <alignment horizontal="left" vertical="center"/>
    </xf>
    <xf numFmtId="0" fontId="1" fillId="9" borderId="32" xfId="0" applyFont="1" applyFill="1" applyBorder="1" applyAlignment="1">
      <alignment horizontal="left" vertical="center"/>
    </xf>
    <xf numFmtId="0" fontId="1" fillId="10" borderId="26" xfId="0" applyFont="1" applyFill="1" applyBorder="1" applyAlignment="1">
      <alignment horizontal="left" vertical="center"/>
    </xf>
    <xf numFmtId="9" fontId="1" fillId="6" borderId="3" xfId="0" applyNumberFormat="1" applyFont="1" applyFill="1" applyBorder="1" applyAlignment="1">
      <alignment vertical="top" wrapText="1"/>
    </xf>
    <xf numFmtId="0" fontId="17" fillId="10" borderId="12" xfId="0" applyFont="1" applyFill="1" applyBorder="1" applyAlignment="1">
      <alignment vertical="top"/>
    </xf>
    <xf numFmtId="0" fontId="5" fillId="10" borderId="0" xfId="0" applyFont="1" applyFill="1" applyAlignment="1">
      <alignment vertical="top"/>
    </xf>
    <xf numFmtId="0" fontId="8" fillId="0" borderId="0" xfId="0" applyFont="1" applyAlignment="1">
      <alignment horizontal="left" vertical="top"/>
    </xf>
    <xf numFmtId="164" fontId="8" fillId="0" borderId="0" xfId="0" applyNumberFormat="1" applyFont="1" applyAlignment="1">
      <alignment horizontal="right" vertical="top"/>
    </xf>
    <xf numFmtId="0" fontId="8" fillId="10" borderId="0" xfId="0" applyFont="1" applyFill="1" applyAlignment="1">
      <alignment horizontal="left" vertical="top"/>
    </xf>
    <xf numFmtId="0" fontId="7" fillId="2" borderId="7" xfId="0" applyFont="1" applyFill="1" applyBorder="1" applyAlignment="1">
      <alignment horizontal="right" vertical="top"/>
    </xf>
    <xf numFmtId="0" fontId="5" fillId="10" borderId="19" xfId="0" applyFont="1" applyFill="1" applyBorder="1"/>
    <xf numFmtId="0" fontId="7" fillId="0" borderId="0" xfId="0" applyFont="1" applyAlignment="1">
      <alignment vertical="top" wrapText="1"/>
    </xf>
    <xf numFmtId="0" fontId="4" fillId="10" borderId="6" xfId="0" applyFont="1" applyFill="1" applyBorder="1" applyAlignment="1">
      <alignment horizontal="right" vertical="center"/>
    </xf>
    <xf numFmtId="0" fontId="9" fillId="0" borderId="12" xfId="0" applyFont="1" applyBorder="1" applyAlignment="1">
      <alignment vertical="top"/>
    </xf>
    <xf numFmtId="0" fontId="5" fillId="10" borderId="14" xfId="0" applyFont="1" applyFill="1" applyBorder="1"/>
    <xf numFmtId="0" fontId="8" fillId="10" borderId="0" xfId="0" applyFont="1" applyFill="1"/>
    <xf numFmtId="0" fontId="8" fillId="10" borderId="2" xfId="0" applyFont="1" applyFill="1" applyBorder="1"/>
    <xf numFmtId="0" fontId="8" fillId="10" borderId="19" xfId="0" applyFont="1" applyFill="1" applyBorder="1"/>
    <xf numFmtId="0" fontId="7" fillId="6" borderId="2" xfId="0" applyFont="1" applyFill="1" applyBorder="1" applyAlignment="1">
      <alignment vertical="top"/>
    </xf>
    <xf numFmtId="0" fontId="1" fillId="10" borderId="1" xfId="0" applyFont="1" applyFill="1" applyBorder="1"/>
    <xf numFmtId="0" fontId="5" fillId="0" borderId="0" xfId="0" applyFont="1" applyAlignment="1">
      <alignment vertical="top"/>
    </xf>
    <xf numFmtId="164" fontId="1" fillId="10" borderId="0" xfId="0" applyNumberFormat="1" applyFont="1" applyFill="1" applyAlignment="1">
      <alignment horizontal="right" vertical="center"/>
    </xf>
    <xf numFmtId="164" fontId="1" fillId="10" borderId="0" xfId="0" applyNumberFormat="1" applyFont="1" applyFill="1" applyAlignment="1">
      <alignment vertical="center"/>
    </xf>
    <xf numFmtId="0" fontId="18" fillId="0" borderId="0" xfId="0" quotePrefix="1" applyFont="1" applyAlignment="1" applyProtection="1">
      <alignment horizontal="left"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0" xfId="0" quotePrefix="1" applyFont="1" applyAlignment="1" applyProtection="1">
      <alignment horizontal="center"/>
      <protection hidden="1"/>
    </xf>
    <xf numFmtId="0" fontId="4" fillId="6" borderId="19" xfId="0" applyFont="1" applyFill="1" applyBorder="1" applyAlignment="1">
      <alignment vertical="top"/>
    </xf>
    <xf numFmtId="9" fontId="1" fillId="6" borderId="3" xfId="0" applyNumberFormat="1" applyFont="1" applyFill="1" applyBorder="1" applyAlignment="1">
      <alignment vertical="top"/>
    </xf>
    <xf numFmtId="9" fontId="7" fillId="6" borderId="19" xfId="0" applyNumberFormat="1" applyFont="1" applyFill="1" applyBorder="1" applyAlignment="1">
      <alignment vertical="top"/>
    </xf>
    <xf numFmtId="9" fontId="1" fillId="6" borderId="3" xfId="0" applyNumberFormat="1" applyFont="1" applyFill="1" applyBorder="1" applyAlignment="1">
      <alignment horizontal="left" vertical="top" wrapText="1"/>
    </xf>
    <xf numFmtId="1" fontId="1" fillId="10" borderId="0" xfId="0" applyNumberFormat="1" applyFont="1" applyFill="1" applyAlignment="1">
      <alignment horizontal="right" vertical="top"/>
    </xf>
    <xf numFmtId="0" fontId="1" fillId="10" borderId="22" xfId="0" applyFont="1" applyFill="1" applyBorder="1"/>
    <xf numFmtId="0" fontId="1" fillId="10" borderId="5" xfId="0" applyFont="1" applyFill="1" applyBorder="1" applyAlignment="1">
      <alignment vertical="top"/>
    </xf>
    <xf numFmtId="9" fontId="1" fillId="6" borderId="0" xfId="0" applyNumberFormat="1" applyFont="1" applyFill="1" applyAlignment="1">
      <alignment horizontal="left" vertical="top" wrapText="1"/>
    </xf>
    <xf numFmtId="0" fontId="8" fillId="10" borderId="0" xfId="0" applyFont="1" applyFill="1" applyAlignment="1">
      <alignment vertical="center" wrapText="1"/>
    </xf>
    <xf numFmtId="9" fontId="4" fillId="6" borderId="3" xfId="0" applyNumberFormat="1" applyFont="1" applyFill="1" applyBorder="1" applyAlignment="1">
      <alignment horizontal="left" vertical="top" wrapText="1"/>
    </xf>
    <xf numFmtId="164" fontId="16" fillId="13" borderId="18" xfId="0" applyNumberFormat="1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2" fontId="1" fillId="5" borderId="0" xfId="0" applyNumberFormat="1" applyFont="1" applyFill="1" applyAlignment="1">
      <alignment horizontal="right" vertical="top"/>
    </xf>
    <xf numFmtId="0" fontId="1" fillId="6" borderId="3" xfId="0" applyFont="1" applyFill="1" applyBorder="1" applyAlignment="1">
      <alignment horizontal="center" vertical="top"/>
    </xf>
    <xf numFmtId="0" fontId="1" fillId="6" borderId="0" xfId="0" applyFont="1" applyFill="1" applyAlignment="1">
      <alignment horizontal="center" vertical="top"/>
    </xf>
    <xf numFmtId="0" fontId="20" fillId="10" borderId="0" xfId="0" applyFont="1" applyFill="1" applyAlignment="1">
      <alignment vertical="center"/>
    </xf>
    <xf numFmtId="0" fontId="8" fillId="0" borderId="0" xfId="0" applyFont="1"/>
    <xf numFmtId="10" fontId="1" fillId="10" borderId="6" xfId="0" applyNumberFormat="1" applyFont="1" applyFill="1" applyBorder="1"/>
    <xf numFmtId="10" fontId="1" fillId="10" borderId="15" xfId="0" applyNumberFormat="1" applyFont="1" applyFill="1" applyBorder="1"/>
    <xf numFmtId="165" fontId="1" fillId="10" borderId="0" xfId="0" applyNumberFormat="1" applyFont="1" applyFill="1"/>
    <xf numFmtId="165" fontId="1" fillId="10" borderId="0" xfId="0" applyNumberFormat="1" applyFont="1" applyFill="1" applyAlignment="1">
      <alignment vertical="top"/>
    </xf>
    <xf numFmtId="0" fontId="21" fillId="0" borderId="0" xfId="0" applyFont="1"/>
    <xf numFmtId="0" fontId="1" fillId="7" borderId="1" xfId="0" applyFont="1" applyFill="1" applyBorder="1" applyAlignment="1" applyProtection="1">
      <alignment vertical="center"/>
      <protection locked="0"/>
    </xf>
    <xf numFmtId="0" fontId="1" fillId="7" borderId="0" xfId="0" applyFont="1" applyFill="1" applyAlignment="1" applyProtection="1">
      <alignment vertical="top"/>
      <protection locked="0"/>
    </xf>
    <xf numFmtId="0" fontId="1" fillId="7" borderId="0" xfId="0" applyFont="1" applyFill="1" applyAlignment="1" applyProtection="1">
      <alignment horizontal="left"/>
      <protection locked="0"/>
    </xf>
    <xf numFmtId="0" fontId="1" fillId="7" borderId="0" xfId="0" applyFont="1" applyFill="1" applyProtection="1">
      <protection locked="0"/>
    </xf>
    <xf numFmtId="1" fontId="1" fillId="7" borderId="0" xfId="0" applyNumberFormat="1" applyFont="1" applyFill="1" applyAlignment="1" applyProtection="1">
      <alignment vertical="top"/>
      <protection locked="0"/>
    </xf>
    <xf numFmtId="0" fontId="1" fillId="7" borderId="0" xfId="0" applyFont="1" applyFill="1" applyAlignment="1" applyProtection="1">
      <alignment horizontal="right" vertical="top"/>
      <protection locked="0"/>
    </xf>
    <xf numFmtId="2" fontId="1" fillId="7" borderId="0" xfId="0" applyNumberFormat="1" applyFont="1" applyFill="1" applyAlignment="1" applyProtection="1">
      <alignment horizontal="right" vertical="top"/>
      <protection locked="0"/>
    </xf>
    <xf numFmtId="2" fontId="1" fillId="7" borderId="0" xfId="0" applyNumberFormat="1" applyFont="1" applyFill="1" applyAlignment="1" applyProtection="1">
      <alignment vertical="center"/>
      <protection locked="0"/>
    </xf>
    <xf numFmtId="0" fontId="8" fillId="7" borderId="0" xfId="0" applyFont="1" applyFill="1" applyAlignment="1" applyProtection="1">
      <alignment horizontal="right" vertical="top"/>
      <protection locked="0"/>
    </xf>
    <xf numFmtId="0" fontId="3" fillId="6" borderId="16" xfId="0" applyFont="1" applyFill="1" applyBorder="1" applyAlignment="1">
      <alignment horizontal="left" vertical="center"/>
    </xf>
    <xf numFmtId="0" fontId="3" fillId="6" borderId="17" xfId="0" applyFont="1" applyFill="1" applyBorder="1" applyAlignment="1">
      <alignment horizontal="left" vertical="center"/>
    </xf>
    <xf numFmtId="0" fontId="4" fillId="10" borderId="12" xfId="0" applyFont="1" applyFill="1" applyBorder="1" applyAlignment="1">
      <alignment horizontal="left" vertical="top" wrapText="1"/>
    </xf>
    <xf numFmtId="0" fontId="4" fillId="10" borderId="0" xfId="0" applyFont="1" applyFill="1" applyAlignment="1">
      <alignment horizontal="left" vertical="top" wrapText="1"/>
    </xf>
    <xf numFmtId="0" fontId="14" fillId="8" borderId="12" xfId="0" applyFont="1" applyFill="1" applyBorder="1" applyAlignment="1">
      <alignment horizontal="left" vertical="center" wrapText="1"/>
    </xf>
    <xf numFmtId="0" fontId="14" fillId="8" borderId="0" xfId="0" applyFont="1" applyFill="1" applyAlignment="1">
      <alignment horizontal="left" vertical="center" wrapText="1"/>
    </xf>
    <xf numFmtId="0" fontId="14" fillId="8" borderId="6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14" fillId="8" borderId="12" xfId="0" applyFont="1" applyFill="1" applyBorder="1" applyAlignment="1">
      <alignment horizontal="left" vertical="top" wrapText="1"/>
    </xf>
    <xf numFmtId="0" fontId="14" fillId="8" borderId="0" xfId="0" applyFont="1" applyFill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164" fontId="15" fillId="0" borderId="24" xfId="0" applyNumberFormat="1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164" fontId="1" fillId="0" borderId="18" xfId="0" applyNumberFormat="1" applyFont="1" applyBorder="1" applyAlignment="1">
      <alignment horizontal="center" vertical="top"/>
    </xf>
    <xf numFmtId="164" fontId="1" fillId="0" borderId="16" xfId="0" applyNumberFormat="1" applyFont="1" applyBorder="1" applyAlignment="1">
      <alignment horizontal="center" vertical="top"/>
    </xf>
    <xf numFmtId="164" fontId="1" fillId="0" borderId="17" xfId="0" applyNumberFormat="1" applyFont="1" applyBorder="1" applyAlignment="1">
      <alignment horizontal="center" vertical="top"/>
    </xf>
    <xf numFmtId="0" fontId="1" fillId="7" borderId="0" xfId="0" applyFont="1" applyFill="1" applyAlignment="1" applyProtection="1">
      <alignment horizontal="left" vertical="top"/>
      <protection locked="0"/>
    </xf>
    <xf numFmtId="0" fontId="1" fillId="7" borderId="6" xfId="0" applyFont="1" applyFill="1" applyBorder="1" applyAlignment="1" applyProtection="1">
      <alignment horizontal="left" vertical="top"/>
      <protection locked="0"/>
    </xf>
    <xf numFmtId="0" fontId="12" fillId="6" borderId="18" xfId="0" applyFont="1" applyFill="1" applyBorder="1" applyAlignment="1">
      <alignment horizontal="left" vertical="top" wrapText="1"/>
    </xf>
    <xf numFmtId="0" fontId="12" fillId="6" borderId="16" xfId="0" applyFont="1" applyFill="1" applyBorder="1" applyAlignment="1">
      <alignment horizontal="left" vertical="top" wrapText="1"/>
    </xf>
    <xf numFmtId="0" fontId="12" fillId="6" borderId="17" xfId="0" applyFont="1" applyFill="1" applyBorder="1" applyAlignment="1">
      <alignment horizontal="left" vertical="top" wrapText="1"/>
    </xf>
    <xf numFmtId="0" fontId="4" fillId="10" borderId="6" xfId="0" applyFont="1" applyFill="1" applyBorder="1" applyAlignment="1">
      <alignment horizontal="right" vertical="center"/>
    </xf>
    <xf numFmtId="0" fontId="4" fillId="10" borderId="5" xfId="0" applyFont="1" applyFill="1" applyBorder="1" applyAlignment="1">
      <alignment horizontal="right" vertical="center"/>
    </xf>
    <xf numFmtId="0" fontId="1" fillId="10" borderId="22" xfId="0" applyFont="1" applyFill="1" applyBorder="1" applyAlignment="1">
      <alignment horizontal="left" vertical="top" wrapText="1"/>
    </xf>
    <xf numFmtId="0" fontId="1" fillId="10" borderId="1" xfId="0" applyFont="1" applyFill="1" applyBorder="1" applyAlignment="1">
      <alignment horizontal="left" vertical="top" wrapText="1"/>
    </xf>
    <xf numFmtId="0" fontId="8" fillId="10" borderId="12" xfId="0" applyFont="1" applyFill="1" applyBorder="1" applyAlignment="1">
      <alignment horizontal="left" vertical="top" wrapText="1"/>
    </xf>
    <xf numFmtId="0" fontId="8" fillId="10" borderId="0" xfId="0" applyFont="1" applyFill="1" applyAlignment="1">
      <alignment horizontal="left" vertical="top" wrapText="1"/>
    </xf>
    <xf numFmtId="0" fontId="8" fillId="10" borderId="12" xfId="0" applyFont="1" applyFill="1" applyBorder="1" applyAlignment="1">
      <alignment horizontal="left" vertical="top"/>
    </xf>
    <xf numFmtId="0" fontId="8" fillId="10" borderId="0" xfId="0" applyFont="1" applyFill="1" applyAlignment="1">
      <alignment horizontal="left" vertical="top"/>
    </xf>
    <xf numFmtId="0" fontId="13" fillId="10" borderId="12" xfId="0" applyFont="1" applyFill="1" applyBorder="1" applyAlignment="1">
      <alignment horizontal="left" vertical="top"/>
    </xf>
    <xf numFmtId="0" fontId="13" fillId="10" borderId="0" xfId="0" applyFont="1" applyFill="1" applyAlignment="1">
      <alignment horizontal="left" vertical="top"/>
    </xf>
    <xf numFmtId="0" fontId="13" fillId="10" borderId="3" xfId="0" applyFont="1" applyFill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00FF"/>
      <color rgb="FFFE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</xdr:colOff>
      <xdr:row>0</xdr:row>
      <xdr:rowOff>0</xdr:rowOff>
    </xdr:from>
    <xdr:to>
      <xdr:col>1</xdr:col>
      <xdr:colOff>153829</xdr:colOff>
      <xdr:row>0</xdr:row>
      <xdr:rowOff>605654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55E0FE3-515D-4F5D-8506-36FED3D5F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746" y="0"/>
          <a:ext cx="605654" cy="605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542925</xdr:colOff>
      <xdr:row>0</xdr:row>
      <xdr:rowOff>38100</xdr:rowOff>
    </xdr:from>
    <xdr:to>
      <xdr:col>1</xdr:col>
      <xdr:colOff>1749425</xdr:colOff>
      <xdr:row>0</xdr:row>
      <xdr:rowOff>567463</xdr:rowOff>
    </xdr:to>
    <xdr:pic>
      <xdr:nvPicPr>
        <xdr:cNvPr id="3" name="Grafik 2" descr="https://www.fibl.org/fileadmin/images/allgemein/logos/fibl/FiBL.JPG">
          <a:extLst>
            <a:ext uri="{FF2B5EF4-FFF2-40B4-BE49-F238E27FC236}">
              <a16:creationId xmlns:a16="http://schemas.microsoft.com/office/drawing/2014/main" id="{CE7D40EE-C39D-447C-89B8-4E8F8326A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38100"/>
          <a:ext cx="1194435" cy="519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bl.ch\files\Sharepool2\IPS_Gem&#252;se\IP-Suisse%20Punktesysteme\Punktesyste_mvp_mit_Formel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lzone"/>
    </sheetNames>
    <sheetDataSet>
      <sheetData sheetId="0">
        <row r="13">
          <cell r="B1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4"/>
  <sheetViews>
    <sheetView showGridLines="0" tabSelected="1" topLeftCell="A32" zoomScaleNormal="100" zoomScaleSheetLayoutView="100" zoomScalePageLayoutView="70" workbookViewId="0">
      <selection activeCell="C41" sqref="C41"/>
    </sheetView>
  </sheetViews>
  <sheetFormatPr baseColWidth="10" defaultColWidth="11.453125" defaultRowHeight="14" x14ac:dyDescent="0.3"/>
  <cols>
    <col min="1" max="1" width="6.453125" style="1" customWidth="1"/>
    <col min="2" max="2" width="44.453125" style="1" customWidth="1"/>
    <col min="3" max="4" width="8.54296875" style="1" customWidth="1"/>
    <col min="5" max="5" width="9.81640625" style="1" customWidth="1"/>
    <col min="6" max="6" width="4.453125" style="1" customWidth="1"/>
    <col min="7" max="7" width="11.453125" style="1" customWidth="1"/>
    <col min="8" max="8" width="13.1796875" style="1" customWidth="1"/>
    <col min="9" max="9" width="12.453125" style="1" customWidth="1"/>
    <col min="10" max="10" width="19.453125" style="1" customWidth="1"/>
    <col min="11" max="13" width="11.453125" style="1"/>
    <col min="14" max="14" width="2.81640625" style="1" customWidth="1"/>
    <col min="15" max="15" width="10.7265625" style="1" hidden="1" customWidth="1"/>
    <col min="16" max="16" width="10.7265625" style="77" hidden="1" customWidth="1"/>
    <col min="17" max="17" width="10.7265625" style="78" hidden="1" customWidth="1"/>
    <col min="18" max="18" width="10.7265625" style="79" hidden="1" customWidth="1"/>
    <col min="19" max="19" width="10.7265625" style="78" hidden="1" customWidth="1"/>
    <col min="20" max="20" width="10.7265625" style="79" hidden="1" customWidth="1"/>
    <col min="21" max="21" width="10.7265625" style="78" hidden="1" customWidth="1"/>
    <col min="22" max="22" width="10.7265625" style="79" hidden="1" customWidth="1"/>
    <col min="23" max="23" width="10.7265625" style="78" hidden="1" customWidth="1"/>
    <col min="24" max="24" width="10.7265625" style="79" hidden="1" customWidth="1"/>
    <col min="25" max="25" width="10.7265625" style="1" hidden="1" customWidth="1"/>
    <col min="26" max="16384" width="11.453125" style="1"/>
  </cols>
  <sheetData>
    <row r="1" spans="1:24" ht="52.5" customHeight="1" x14ac:dyDescent="0.35">
      <c r="A1"/>
      <c r="B1"/>
      <c r="N1" s="14"/>
      <c r="P1" s="76" t="s">
        <v>50</v>
      </c>
      <c r="Q1" s="75" t="s">
        <v>51</v>
      </c>
      <c r="R1" s="80" t="s">
        <v>52</v>
      </c>
      <c r="S1" s="75" t="s">
        <v>53</v>
      </c>
      <c r="T1" s="80" t="s">
        <v>54</v>
      </c>
      <c r="U1" s="75" t="s">
        <v>55</v>
      </c>
      <c r="V1" s="80" t="s">
        <v>56</v>
      </c>
      <c r="W1" s="75" t="s">
        <v>57</v>
      </c>
      <c r="X1" s="80" t="s">
        <v>58</v>
      </c>
    </row>
    <row r="2" spans="1:24" ht="20" x14ac:dyDescent="0.4">
      <c r="A2" s="2" t="s">
        <v>0</v>
      </c>
      <c r="N2" s="14"/>
      <c r="O2" s="14"/>
    </row>
    <row r="3" spans="1:24" ht="20" x14ac:dyDescent="0.4">
      <c r="A3" s="2" t="s">
        <v>61</v>
      </c>
      <c r="N3" s="14"/>
      <c r="O3" s="14"/>
    </row>
    <row r="4" spans="1:24" ht="15.5" x14ac:dyDescent="0.35">
      <c r="A4" s="154" t="s">
        <v>127</v>
      </c>
      <c r="N4" s="14"/>
      <c r="O4" s="14"/>
    </row>
    <row r="5" spans="1:24" x14ac:dyDescent="0.3">
      <c r="A5" s="3"/>
      <c r="N5" s="14"/>
      <c r="O5" s="14"/>
    </row>
    <row r="6" spans="1:24" x14ac:dyDescent="0.3">
      <c r="A6" s="93"/>
      <c r="B6" s="5" t="s">
        <v>74</v>
      </c>
      <c r="N6" s="14"/>
      <c r="O6" s="14"/>
    </row>
    <row r="7" spans="1:24" ht="14.5" thickBot="1" x14ac:dyDescent="0.35">
      <c r="N7" s="14"/>
      <c r="O7" s="14"/>
    </row>
    <row r="8" spans="1:24" ht="18" x14ac:dyDescent="0.4">
      <c r="A8" s="35" t="s">
        <v>75</v>
      </c>
      <c r="B8" s="36"/>
      <c r="C8" s="36"/>
      <c r="D8" s="36"/>
      <c r="E8" s="36"/>
      <c r="F8" s="36"/>
      <c r="G8" s="86"/>
      <c r="H8" s="36"/>
      <c r="I8" s="36"/>
      <c r="J8" s="36"/>
      <c r="K8" s="36"/>
      <c r="L8" s="36"/>
      <c r="M8" s="37"/>
      <c r="N8" s="14"/>
      <c r="O8" s="14"/>
    </row>
    <row r="9" spans="1:24" s="18" customFormat="1" x14ac:dyDescent="0.35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8"/>
      <c r="N9" s="48"/>
      <c r="O9" s="48"/>
      <c r="P9" s="77"/>
      <c r="Q9" s="78"/>
      <c r="R9" s="79"/>
      <c r="S9" s="78"/>
      <c r="T9" s="79"/>
      <c r="U9" s="78"/>
      <c r="V9" s="79"/>
      <c r="W9" s="78"/>
      <c r="X9" s="79"/>
    </row>
    <row r="10" spans="1:24" s="18" customFormat="1" ht="6" customHeight="1" x14ac:dyDescent="0.35">
      <c r="A10" s="94"/>
      <c r="B10" s="48"/>
      <c r="C10" s="48"/>
      <c r="D10" s="48"/>
      <c r="E10" s="48"/>
      <c r="F10" s="109"/>
      <c r="G10" s="48"/>
      <c r="H10" s="48"/>
      <c r="I10" s="48"/>
      <c r="J10" s="48"/>
      <c r="K10" s="48"/>
      <c r="L10" s="48"/>
      <c r="M10" s="95"/>
      <c r="N10" s="48"/>
      <c r="O10" s="48"/>
      <c r="P10" s="77"/>
      <c r="Q10" s="78"/>
      <c r="R10" s="79"/>
      <c r="S10" s="78"/>
      <c r="T10" s="79"/>
      <c r="U10" s="78"/>
      <c r="V10" s="79"/>
      <c r="W10" s="78"/>
      <c r="X10" s="79"/>
    </row>
    <row r="11" spans="1:24" x14ac:dyDescent="0.3">
      <c r="A11" s="15"/>
      <c r="B11" s="4" t="s">
        <v>1</v>
      </c>
      <c r="C11" s="189"/>
      <c r="D11" s="189"/>
      <c r="E11" s="189"/>
      <c r="F11" s="190"/>
      <c r="G11" s="17" t="s">
        <v>72</v>
      </c>
      <c r="H11" s="17"/>
      <c r="I11" s="156"/>
      <c r="J11" s="17"/>
      <c r="K11" s="17"/>
      <c r="L11" s="17"/>
      <c r="M11" s="22"/>
      <c r="N11" s="14"/>
      <c r="O11" s="14"/>
    </row>
    <row r="12" spans="1:24" ht="6" customHeight="1" x14ac:dyDescent="0.3">
      <c r="A12" s="15"/>
      <c r="B12" s="14"/>
      <c r="C12" s="14"/>
      <c r="D12" s="14"/>
      <c r="E12" s="14"/>
      <c r="F12" s="12"/>
      <c r="G12" s="14"/>
      <c r="H12" s="14"/>
      <c r="I12" s="14"/>
      <c r="J12" s="14"/>
      <c r="K12" s="14"/>
      <c r="L12" s="14"/>
      <c r="M12" s="12"/>
      <c r="N12" s="14"/>
      <c r="O12" s="14"/>
    </row>
    <row r="13" spans="1:24" x14ac:dyDescent="0.3">
      <c r="A13" s="15"/>
      <c r="B13" s="4" t="s">
        <v>76</v>
      </c>
      <c r="C13" s="189"/>
      <c r="D13" s="189"/>
      <c r="E13" s="189"/>
      <c r="F13" s="190"/>
      <c r="G13" s="17" t="s">
        <v>28</v>
      </c>
      <c r="H13" s="17"/>
      <c r="I13" s="157"/>
      <c r="J13" s="14"/>
      <c r="K13" s="14"/>
      <c r="L13" s="14"/>
      <c r="M13" s="12"/>
      <c r="N13" s="14"/>
      <c r="O13" s="14"/>
    </row>
    <row r="14" spans="1:24" x14ac:dyDescent="0.3">
      <c r="A14" s="15"/>
      <c r="B14" s="17"/>
      <c r="C14" s="17"/>
      <c r="D14" s="14"/>
      <c r="E14" s="14"/>
      <c r="F14" s="12"/>
      <c r="G14" s="17"/>
      <c r="H14" s="17"/>
      <c r="I14" s="14"/>
      <c r="J14" s="14"/>
      <c r="K14" s="14"/>
      <c r="L14" s="14"/>
      <c r="M14" s="194"/>
      <c r="N14" s="14"/>
      <c r="O14" s="14"/>
    </row>
    <row r="15" spans="1:24" x14ac:dyDescent="0.3">
      <c r="A15" s="15"/>
      <c r="B15" s="14"/>
      <c r="C15" s="14"/>
      <c r="D15" s="14"/>
      <c r="E15" s="14"/>
      <c r="F15" s="12"/>
      <c r="G15" s="19"/>
      <c r="H15" s="19"/>
      <c r="I15" s="19"/>
      <c r="J15" s="19"/>
      <c r="L15" s="14"/>
      <c r="M15" s="195"/>
      <c r="N15" s="14"/>
      <c r="O15" s="14"/>
    </row>
    <row r="16" spans="1:24" x14ac:dyDescent="0.3">
      <c r="A16" s="15"/>
      <c r="B16" s="54" t="s">
        <v>41</v>
      </c>
      <c r="C16" s="155"/>
      <c r="D16" s="55" t="s">
        <v>2</v>
      </c>
      <c r="E16" s="53" t="s">
        <v>11</v>
      </c>
      <c r="F16" s="119"/>
      <c r="G16" s="196" t="s">
        <v>73</v>
      </c>
      <c r="H16" s="197"/>
      <c r="I16" s="197"/>
      <c r="J16" s="197"/>
      <c r="K16" s="34"/>
      <c r="L16" s="91"/>
      <c r="M16" s="92" t="s">
        <v>11</v>
      </c>
      <c r="N16" s="19"/>
      <c r="O16" s="14"/>
    </row>
    <row r="17" spans="1:15" ht="6" customHeight="1" x14ac:dyDescent="0.3">
      <c r="A17" s="15"/>
      <c r="B17" s="14"/>
      <c r="C17" s="14"/>
      <c r="D17" s="17"/>
      <c r="E17" s="14"/>
      <c r="F17" s="12"/>
      <c r="G17" s="14"/>
      <c r="H17" s="14"/>
      <c r="I17" s="14"/>
      <c r="J17" s="14"/>
      <c r="L17" s="65"/>
      <c r="M17" s="90"/>
      <c r="N17" s="14"/>
      <c r="O17" s="14"/>
    </row>
    <row r="18" spans="1:15" ht="16.5" customHeight="1" x14ac:dyDescent="0.3">
      <c r="A18" s="15"/>
      <c r="B18" s="17"/>
      <c r="C18" s="17"/>
      <c r="D18" s="17"/>
      <c r="E18" s="152"/>
      <c r="F18" s="150"/>
      <c r="G18" s="198" t="s">
        <v>78</v>
      </c>
      <c r="H18" s="199"/>
      <c r="I18" s="199"/>
      <c r="J18" s="199"/>
      <c r="K18" s="158"/>
      <c r="L18" s="65" t="s">
        <v>2</v>
      </c>
      <c r="M18" s="88">
        <f>+IF(LN_total&gt;0,K$18/ LN_total, 0)</f>
        <v>0</v>
      </c>
      <c r="N18" s="14"/>
      <c r="O18" s="14"/>
    </row>
    <row r="19" spans="1:15" ht="6" customHeight="1" x14ac:dyDescent="0.3">
      <c r="A19" s="15"/>
      <c r="B19" s="17"/>
      <c r="C19" s="17"/>
      <c r="D19" s="17"/>
      <c r="E19" s="152"/>
      <c r="F19" s="12"/>
      <c r="G19" s="14"/>
      <c r="H19" s="14"/>
      <c r="I19" s="14"/>
      <c r="J19" s="14"/>
      <c r="L19" s="65"/>
      <c r="M19" s="87"/>
      <c r="N19" s="14"/>
      <c r="O19" s="14"/>
    </row>
    <row r="20" spans="1:15" x14ac:dyDescent="0.3">
      <c r="A20" s="15"/>
      <c r="B20" s="17"/>
      <c r="C20" s="17"/>
      <c r="D20" s="17"/>
      <c r="E20" s="152"/>
      <c r="F20" s="150"/>
      <c r="G20" s="200" t="s">
        <v>82</v>
      </c>
      <c r="H20" s="201"/>
      <c r="I20" s="201"/>
      <c r="J20" s="201"/>
      <c r="K20" s="158"/>
      <c r="L20" s="65" t="s">
        <v>2</v>
      </c>
      <c r="M20" s="88">
        <f>+IF(LN_total&gt;0,K$20/ LN_total, 0)</f>
        <v>0</v>
      </c>
      <c r="N20" s="14"/>
      <c r="O20" s="14"/>
    </row>
    <row r="21" spans="1:15" ht="6" customHeight="1" x14ac:dyDescent="0.3">
      <c r="A21" s="15"/>
      <c r="B21" s="17"/>
      <c r="C21" s="17"/>
      <c r="D21" s="17"/>
      <c r="E21" s="152"/>
      <c r="F21" s="150"/>
      <c r="G21" s="14"/>
      <c r="H21" s="14"/>
      <c r="I21" s="14"/>
      <c r="J21" s="14"/>
      <c r="L21" s="65"/>
      <c r="M21" s="87"/>
      <c r="N21" s="14"/>
      <c r="O21" s="14"/>
    </row>
    <row r="22" spans="1:15" x14ac:dyDescent="0.3">
      <c r="A22" s="15"/>
      <c r="B22" s="17"/>
      <c r="C22" s="17"/>
      <c r="D22" s="17"/>
      <c r="E22" s="152"/>
      <c r="F22" s="150"/>
      <c r="G22" s="17" t="s">
        <v>80</v>
      </c>
      <c r="H22" s="14"/>
      <c r="I22" s="38"/>
      <c r="J22" s="14"/>
      <c r="K22" s="17"/>
      <c r="L22" s="43"/>
      <c r="M22" s="88"/>
      <c r="N22" s="14"/>
      <c r="O22" s="14"/>
    </row>
    <row r="23" spans="1:15" ht="6" customHeight="1" x14ac:dyDescent="0.3">
      <c r="A23" s="15"/>
      <c r="B23" s="17"/>
      <c r="C23" s="17"/>
      <c r="D23" s="17"/>
      <c r="E23" s="152"/>
      <c r="F23" s="12"/>
      <c r="G23" s="14"/>
      <c r="H23" s="14"/>
      <c r="I23" s="14"/>
      <c r="J23" s="14"/>
      <c r="L23" s="65"/>
      <c r="M23" s="87"/>
      <c r="N23" s="14"/>
      <c r="O23" s="14"/>
    </row>
    <row r="24" spans="1:15" x14ac:dyDescent="0.3">
      <c r="A24" s="15"/>
      <c r="B24" s="17"/>
      <c r="C24" s="17"/>
      <c r="D24" s="17"/>
      <c r="E24" s="152"/>
      <c r="F24" s="150"/>
      <c r="G24" s="202" t="s">
        <v>81</v>
      </c>
      <c r="H24" s="203"/>
      <c r="I24" s="203"/>
      <c r="J24" s="203"/>
      <c r="K24" s="203"/>
      <c r="L24" s="204"/>
      <c r="M24" s="88"/>
      <c r="N24" s="14"/>
      <c r="O24" s="14"/>
    </row>
    <row r="25" spans="1:15" ht="6" customHeight="1" x14ac:dyDescent="0.3">
      <c r="A25" s="15"/>
      <c r="B25" s="17"/>
      <c r="C25" s="17"/>
      <c r="D25" s="17"/>
      <c r="E25" s="152"/>
      <c r="F25" s="12"/>
      <c r="G25" s="14"/>
      <c r="H25" s="14"/>
      <c r="I25" s="14"/>
      <c r="J25" s="14"/>
      <c r="L25" s="65"/>
      <c r="M25" s="87"/>
      <c r="N25" s="14"/>
      <c r="O25" s="14"/>
    </row>
    <row r="26" spans="1:15" x14ac:dyDescent="0.3">
      <c r="A26" s="15"/>
      <c r="B26" s="19"/>
      <c r="C26" s="17"/>
      <c r="D26" s="17"/>
      <c r="E26" s="153"/>
      <c r="F26" s="150"/>
      <c r="G26" s="166" t="s">
        <v>8</v>
      </c>
      <c r="H26" s="167"/>
      <c r="I26" s="167"/>
      <c r="J26" s="167"/>
      <c r="K26" s="17">
        <f>K$18+K$20</f>
        <v>0</v>
      </c>
      <c r="L26" s="43" t="s">
        <v>2</v>
      </c>
      <c r="M26" s="88">
        <f>+IF(LN_total&gt;0,K$26/ LN_total, 0)</f>
        <v>0</v>
      </c>
      <c r="N26" s="14"/>
      <c r="O26" s="14"/>
    </row>
    <row r="27" spans="1:15" ht="8.15" customHeight="1" thickBot="1" x14ac:dyDescent="0.35">
      <c r="A27" s="16"/>
      <c r="B27" s="20"/>
      <c r="C27" s="21"/>
      <c r="D27" s="24"/>
      <c r="E27" s="24"/>
      <c r="F27" s="151"/>
      <c r="G27" s="121"/>
      <c r="H27" s="24"/>
      <c r="I27" s="24"/>
      <c r="J27" s="24"/>
      <c r="K27" s="21"/>
      <c r="L27" s="21"/>
      <c r="M27" s="89"/>
      <c r="N27" s="14"/>
      <c r="O27" s="14"/>
    </row>
    <row r="28" spans="1:15" ht="14.5" thickBot="1" x14ac:dyDescent="0.35">
      <c r="A28" s="15"/>
      <c r="B28" s="26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8" customHeight="1" x14ac:dyDescent="0.3">
      <c r="A29" s="175" t="s">
        <v>49</v>
      </c>
      <c r="B29" s="176"/>
      <c r="C29" s="176"/>
      <c r="D29" s="176"/>
      <c r="E29" s="176"/>
      <c r="F29" s="8"/>
      <c r="G29" s="8"/>
      <c r="H29" s="8"/>
      <c r="I29" s="8"/>
      <c r="J29" s="8"/>
      <c r="K29" s="8"/>
      <c r="L29" s="8"/>
      <c r="M29" s="9"/>
      <c r="N29" s="14"/>
      <c r="O29" s="14"/>
    </row>
    <row r="30" spans="1:15" ht="18" x14ac:dyDescent="0.3">
      <c r="A30" s="168" t="s">
        <v>62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70"/>
      <c r="N30" s="14"/>
      <c r="O30" s="14"/>
    </row>
    <row r="31" spans="1:15" ht="28" x14ac:dyDescent="0.3">
      <c r="A31" s="171"/>
      <c r="B31" s="172"/>
      <c r="C31" s="73" t="s">
        <v>5</v>
      </c>
      <c r="D31" s="74" t="s">
        <v>4</v>
      </c>
      <c r="E31" s="74" t="s">
        <v>3</v>
      </c>
      <c r="F31" s="72"/>
      <c r="G31" s="29" t="s">
        <v>29</v>
      </c>
      <c r="H31" s="44" t="s">
        <v>26</v>
      </c>
      <c r="I31" s="68" t="s">
        <v>30</v>
      </c>
      <c r="J31" s="68" t="s">
        <v>27</v>
      </c>
      <c r="K31" s="29"/>
      <c r="L31" s="29"/>
      <c r="M31" s="32"/>
      <c r="N31" s="14"/>
      <c r="O31" s="85"/>
    </row>
    <row r="32" spans="1:15" ht="14.5" thickBot="1" x14ac:dyDescent="0.35">
      <c r="A32" s="15"/>
      <c r="B32" s="17"/>
      <c r="C32" s="17"/>
      <c r="D32" s="17"/>
      <c r="E32" s="69"/>
      <c r="F32" s="14"/>
      <c r="G32" s="17"/>
      <c r="H32" s="30"/>
      <c r="I32" s="11"/>
      <c r="J32" s="30"/>
      <c r="K32" s="14"/>
      <c r="L32" s="14"/>
      <c r="M32" s="12"/>
      <c r="N32" s="14"/>
      <c r="O32" s="14"/>
    </row>
    <row r="33" spans="1:26" s="4" customFormat="1" ht="102.75" customHeight="1" thickBot="1" x14ac:dyDescent="0.4">
      <c r="A33" s="120" t="s">
        <v>12</v>
      </c>
      <c r="B33" s="56" t="s">
        <v>122</v>
      </c>
      <c r="C33" s="159"/>
      <c r="D33" s="17" t="s">
        <v>59</v>
      </c>
      <c r="E33" s="70">
        <f>+IF(C33&gt;U33,V33,IF(C33&gt;S33,T33,IF(C33&gt;Q33,R33,0)))</f>
        <v>0</v>
      </c>
      <c r="F33" s="17"/>
      <c r="G33" s="50"/>
      <c r="H33" s="146">
        <v>2</v>
      </c>
      <c r="I33" s="146">
        <v>3</v>
      </c>
      <c r="J33" s="147">
        <v>4</v>
      </c>
      <c r="K33" s="6"/>
      <c r="L33" s="6"/>
      <c r="M33" s="7"/>
      <c r="N33" s="17"/>
      <c r="O33" s="17"/>
      <c r="P33" s="77">
        <v>1</v>
      </c>
      <c r="Q33" s="78">
        <v>1</v>
      </c>
      <c r="R33" s="79">
        <v>1</v>
      </c>
      <c r="S33" s="78">
        <v>2</v>
      </c>
      <c r="T33" s="79">
        <v>1.5</v>
      </c>
      <c r="U33" s="78">
        <v>3</v>
      </c>
      <c r="V33" s="79">
        <v>2</v>
      </c>
      <c r="W33" s="78"/>
      <c r="X33" s="79"/>
    </row>
    <row r="34" spans="1:26" s="4" customFormat="1" ht="14.5" thickBot="1" x14ac:dyDescent="0.4">
      <c r="A34" s="33"/>
      <c r="B34" s="64"/>
      <c r="C34" s="17"/>
      <c r="D34" s="17"/>
      <c r="E34" s="59"/>
      <c r="F34" s="17"/>
      <c r="G34" s="17"/>
      <c r="H34" s="23"/>
      <c r="I34" s="17"/>
      <c r="J34" s="31"/>
      <c r="K34" s="17"/>
      <c r="L34" s="17"/>
      <c r="M34" s="22"/>
      <c r="N34" s="17"/>
      <c r="O34" s="17"/>
      <c r="P34" s="77"/>
      <c r="Q34" s="78"/>
      <c r="R34" s="79"/>
      <c r="S34" s="78"/>
      <c r="T34" s="79"/>
      <c r="U34" s="78"/>
      <c r="V34" s="79"/>
      <c r="W34" s="78"/>
      <c r="X34" s="79"/>
    </row>
    <row r="35" spans="1:26" ht="28.5" thickBot="1" x14ac:dyDescent="0.35">
      <c r="A35" s="27" t="s">
        <v>13</v>
      </c>
      <c r="B35" s="118" t="s">
        <v>123</v>
      </c>
      <c r="C35" s="160"/>
      <c r="D35" s="17" t="s">
        <v>2</v>
      </c>
      <c r="E35" s="81">
        <f>+IF(C36&gt;W35,X35,IF(C36&gt;U35,V35,IF(C36&gt;S35,T35,IF(C36&gt;=Q35,R35,0))))</f>
        <v>0</v>
      </c>
      <c r="F35" s="14"/>
      <c r="G35" s="50" t="s">
        <v>35</v>
      </c>
      <c r="H35" s="6" t="s">
        <v>36</v>
      </c>
      <c r="I35" s="49" t="s">
        <v>91</v>
      </c>
      <c r="J35" s="135" t="s">
        <v>92</v>
      </c>
      <c r="K35" s="6"/>
      <c r="L35" s="6"/>
      <c r="M35" s="7"/>
      <c r="N35" s="14"/>
      <c r="O35" s="14"/>
      <c r="P35" s="77">
        <v>2</v>
      </c>
      <c r="Q35" s="78">
        <v>2</v>
      </c>
      <c r="R35" s="79">
        <v>0.5</v>
      </c>
      <c r="S35" s="78">
        <v>3</v>
      </c>
      <c r="T35" s="79">
        <v>1</v>
      </c>
      <c r="U35" s="78">
        <v>4</v>
      </c>
      <c r="V35" s="79">
        <v>1.5</v>
      </c>
      <c r="W35" s="78">
        <v>5</v>
      </c>
      <c r="X35" s="79">
        <v>2</v>
      </c>
    </row>
    <row r="36" spans="1:26" x14ac:dyDescent="0.3">
      <c r="A36" s="15"/>
      <c r="B36" s="64" t="s">
        <v>47</v>
      </c>
      <c r="C36" s="129">
        <f>+IF(Gemuesebauflaeche_Freiland&gt;0, C$35/(Gemuesebauflaeche_Freiland/100),0)</f>
        <v>0</v>
      </c>
      <c r="D36" s="83" t="s">
        <v>9</v>
      </c>
      <c r="E36" s="62"/>
      <c r="F36" s="14"/>
      <c r="G36" s="17"/>
      <c r="H36" s="11"/>
      <c r="I36" s="14"/>
      <c r="J36" s="30"/>
      <c r="K36" s="14"/>
      <c r="L36" s="14"/>
      <c r="M36" s="12"/>
      <c r="N36" s="14"/>
      <c r="O36" s="14"/>
    </row>
    <row r="37" spans="1:26" ht="14.5" thickBot="1" x14ac:dyDescent="0.35">
      <c r="A37" s="15"/>
      <c r="B37" s="14"/>
      <c r="C37" s="14"/>
      <c r="D37" s="17"/>
      <c r="E37" s="62"/>
      <c r="F37" s="14"/>
      <c r="G37" s="14"/>
      <c r="H37" s="11"/>
      <c r="I37" s="14"/>
      <c r="J37" s="30"/>
      <c r="K37" s="14"/>
      <c r="L37" s="14"/>
      <c r="M37" s="12"/>
      <c r="N37" s="14"/>
      <c r="O37" s="14"/>
    </row>
    <row r="38" spans="1:26" s="4" customFormat="1" ht="56.5" thickBot="1" x14ac:dyDescent="0.35">
      <c r="A38" s="27" t="s">
        <v>14</v>
      </c>
      <c r="B38" s="51" t="s">
        <v>124</v>
      </c>
      <c r="C38" s="160"/>
      <c r="D38" s="4" t="s">
        <v>2</v>
      </c>
      <c r="E38" s="81">
        <f>+IF(C$39&gt;W38,X38,IF(C$39&gt;U38,V38,IF(C$39&gt;S38,T38,IF(C$39&gt;=Q38,R38,0))))</f>
        <v>0</v>
      </c>
      <c r="F38" s="14"/>
      <c r="G38" s="66" t="s">
        <v>67</v>
      </c>
      <c r="H38" s="125" t="s">
        <v>68</v>
      </c>
      <c r="I38" s="46" t="s">
        <v>69</v>
      </c>
      <c r="J38" s="47" t="s">
        <v>70</v>
      </c>
      <c r="K38" s="46"/>
      <c r="L38" s="46"/>
      <c r="M38" s="7"/>
      <c r="N38" s="17"/>
      <c r="O38" s="17"/>
      <c r="P38" s="77">
        <v>1</v>
      </c>
      <c r="Q38" s="78">
        <v>0.5</v>
      </c>
      <c r="R38" s="79">
        <v>0.5</v>
      </c>
      <c r="S38" s="78">
        <v>1.5</v>
      </c>
      <c r="T38" s="79">
        <v>1</v>
      </c>
      <c r="U38" s="78">
        <v>2.5</v>
      </c>
      <c r="V38" s="79">
        <v>1.5</v>
      </c>
      <c r="W38" s="78">
        <v>3.5</v>
      </c>
      <c r="X38" s="79">
        <v>2</v>
      </c>
      <c r="Y38" s="17"/>
      <c r="Z38" s="127"/>
    </row>
    <row r="39" spans="1:26" s="4" customFormat="1" x14ac:dyDescent="0.3">
      <c r="A39" s="15"/>
      <c r="B39" s="64" t="s">
        <v>47</v>
      </c>
      <c r="C39" s="129">
        <f>+IF(Gemuesebauflaeche_Freiland&gt;0, C$38/(Gemuesebauflaeche_Freiland/100),0)</f>
        <v>0</v>
      </c>
      <c r="D39" s="48" t="s">
        <v>9</v>
      </c>
      <c r="E39" s="62"/>
      <c r="F39" s="14"/>
      <c r="G39" s="17"/>
      <c r="H39" s="11"/>
      <c r="I39" s="14"/>
      <c r="J39" s="30"/>
      <c r="K39" s="14"/>
      <c r="L39" s="14"/>
      <c r="M39" s="12"/>
      <c r="N39" s="17"/>
      <c r="O39" s="17"/>
      <c r="P39" s="77"/>
      <c r="Q39" s="78"/>
      <c r="R39" s="79"/>
      <c r="S39" s="78"/>
      <c r="T39" s="79"/>
      <c r="U39" s="78"/>
      <c r="V39" s="79"/>
      <c r="W39" s="78"/>
      <c r="X39" s="79"/>
    </row>
    <row r="40" spans="1:26" s="4" customFormat="1" ht="14.5" thickBot="1" x14ac:dyDescent="0.35">
      <c r="A40" s="15"/>
      <c r="B40" s="14"/>
      <c r="C40" s="62"/>
      <c r="D40" s="17"/>
      <c r="E40" s="62"/>
      <c r="F40" s="14"/>
      <c r="G40" s="65"/>
      <c r="H40" s="65"/>
      <c r="I40" s="14"/>
      <c r="J40" s="30"/>
      <c r="K40" s="14"/>
      <c r="L40" s="14"/>
      <c r="M40" s="12"/>
      <c r="N40" s="17"/>
      <c r="O40" s="17"/>
      <c r="P40" s="77"/>
      <c r="Q40" s="78"/>
      <c r="R40" s="79"/>
      <c r="S40" s="78"/>
      <c r="T40" s="79"/>
      <c r="U40" s="78"/>
      <c r="V40" s="79"/>
      <c r="W40" s="78"/>
      <c r="X40" s="79"/>
    </row>
    <row r="41" spans="1:26" s="4" customFormat="1" ht="56.5" thickBot="1" x14ac:dyDescent="0.35">
      <c r="A41" s="27" t="s">
        <v>15</v>
      </c>
      <c r="B41" s="28" t="s">
        <v>125</v>
      </c>
      <c r="C41" s="160"/>
      <c r="D41" s="17" t="s">
        <v>9</v>
      </c>
      <c r="E41" s="81">
        <f>+IF(C41&gt;W41,X41,IF(C41&gt;U41,V41,IF(C41&gt;S41,T41,IF(C41&gt;=Q41,R41,0))))</f>
        <v>0</v>
      </c>
      <c r="F41" s="14"/>
      <c r="G41" s="134" t="s">
        <v>96</v>
      </c>
      <c r="H41" s="134" t="s">
        <v>95</v>
      </c>
      <c r="I41" s="105" t="s">
        <v>93</v>
      </c>
      <c r="J41" s="41" t="s">
        <v>94</v>
      </c>
      <c r="K41" s="6"/>
      <c r="L41" s="6"/>
      <c r="M41" s="7"/>
      <c r="N41" s="17"/>
      <c r="O41" s="17"/>
      <c r="P41" s="77"/>
      <c r="Q41" s="101">
        <v>10</v>
      </c>
      <c r="R41" s="79">
        <v>0.5</v>
      </c>
      <c r="S41" s="101">
        <v>25</v>
      </c>
      <c r="T41" s="79">
        <v>1</v>
      </c>
      <c r="U41" s="101">
        <v>50</v>
      </c>
      <c r="V41" s="79">
        <v>1.5</v>
      </c>
      <c r="W41" s="101">
        <v>90</v>
      </c>
      <c r="X41" s="79">
        <v>2</v>
      </c>
    </row>
    <row r="42" spans="1:26" s="4" customFormat="1" ht="28" x14ac:dyDescent="0.3">
      <c r="A42" s="15"/>
      <c r="B42" s="141" t="s">
        <v>113</v>
      </c>
      <c r="C42" s="129"/>
      <c r="D42" s="83"/>
      <c r="E42" s="62"/>
      <c r="F42" s="14"/>
      <c r="G42" s="17"/>
      <c r="H42" s="30"/>
      <c r="I42" s="11"/>
      <c r="J42" s="14"/>
      <c r="K42" s="14"/>
      <c r="L42" s="14"/>
      <c r="M42" s="12"/>
      <c r="N42" s="17"/>
      <c r="O42" s="17"/>
      <c r="P42" s="77"/>
      <c r="Q42" s="78"/>
      <c r="R42" s="79"/>
      <c r="S42" s="78"/>
      <c r="T42" s="79"/>
      <c r="U42" s="78"/>
      <c r="V42" s="79"/>
      <c r="W42" s="78"/>
      <c r="X42" s="79"/>
    </row>
    <row r="43" spans="1:26" ht="14.5" thickBot="1" x14ac:dyDescent="0.35">
      <c r="A43" s="33"/>
      <c r="B43" s="19"/>
      <c r="C43" s="14"/>
      <c r="D43" s="14"/>
      <c r="E43" s="62"/>
      <c r="F43" s="14"/>
      <c r="G43" s="14"/>
      <c r="H43" s="11"/>
      <c r="I43" s="14"/>
      <c r="J43" s="30"/>
      <c r="K43" s="14"/>
      <c r="L43" s="14"/>
      <c r="M43" s="12"/>
      <c r="N43" s="14"/>
      <c r="O43" s="14"/>
    </row>
    <row r="44" spans="1:26" s="4" customFormat="1" ht="56.5" thickBot="1" x14ac:dyDescent="0.35">
      <c r="A44" s="27" t="s">
        <v>16</v>
      </c>
      <c r="B44" s="10" t="s">
        <v>112</v>
      </c>
      <c r="C44" s="161"/>
      <c r="D44" s="17" t="s">
        <v>2</v>
      </c>
      <c r="E44" s="81">
        <f>+IF(C45&gt;W44,X44,IF(C45&gt;U44,V44,IF(C45&gt;S44,T44,IF(C45&gt;=Q44,R44,0))))</f>
        <v>0</v>
      </c>
      <c r="F44" s="14"/>
      <c r="G44" s="6" t="s">
        <v>34</v>
      </c>
      <c r="H44" s="133" t="s">
        <v>33</v>
      </c>
      <c r="I44" s="41" t="s">
        <v>32</v>
      </c>
      <c r="J44" s="41" t="s">
        <v>10</v>
      </c>
      <c r="K44" s="6"/>
      <c r="L44" s="6"/>
      <c r="M44" s="7"/>
      <c r="N44" s="17"/>
      <c r="O44" s="17"/>
      <c r="P44" s="77"/>
      <c r="Q44" s="101">
        <v>1.5</v>
      </c>
      <c r="R44" s="79">
        <v>0.5</v>
      </c>
      <c r="S44" s="101">
        <v>2</v>
      </c>
      <c r="T44" s="79">
        <v>1</v>
      </c>
      <c r="U44" s="101">
        <v>2.5</v>
      </c>
      <c r="V44" s="79">
        <v>1.5</v>
      </c>
      <c r="W44" s="101">
        <v>3</v>
      </c>
      <c r="X44" s="79">
        <v>2</v>
      </c>
    </row>
    <row r="45" spans="1:26" s="4" customFormat="1" x14ac:dyDescent="0.3">
      <c r="A45" s="15"/>
      <c r="B45" s="64" t="s">
        <v>47</v>
      </c>
      <c r="C45" s="129">
        <f>+IF(Gemuesebauflaeche_Freiland&gt;0, C$44/(Gemuesebauflaeche_Freiland/100),0)</f>
        <v>0</v>
      </c>
      <c r="D45" s="83" t="s">
        <v>9</v>
      </c>
      <c r="E45" s="62"/>
      <c r="F45" s="14"/>
      <c r="G45" s="17"/>
      <c r="H45" s="30"/>
      <c r="I45" s="11"/>
      <c r="J45" s="14"/>
      <c r="K45" s="14"/>
      <c r="L45" s="14"/>
      <c r="M45" s="12"/>
      <c r="N45" s="17"/>
      <c r="O45" s="17"/>
      <c r="P45" s="77"/>
      <c r="Q45" s="78"/>
      <c r="R45" s="79"/>
      <c r="S45" s="78"/>
      <c r="T45" s="79"/>
      <c r="U45" s="78"/>
      <c r="V45" s="79"/>
      <c r="W45" s="78"/>
      <c r="X45" s="79"/>
    </row>
    <row r="46" spans="1:26" ht="14.5" thickBot="1" x14ac:dyDescent="0.35">
      <c r="A46" s="33"/>
      <c r="B46" s="19"/>
      <c r="C46" s="14"/>
      <c r="D46" s="14"/>
      <c r="E46" s="62"/>
      <c r="F46" s="14"/>
      <c r="G46" s="14"/>
      <c r="H46" s="11"/>
      <c r="I46" s="14"/>
      <c r="J46" s="30"/>
      <c r="K46" s="14"/>
      <c r="L46" s="14"/>
      <c r="M46" s="12"/>
      <c r="N46" s="14"/>
      <c r="O46" s="14"/>
    </row>
    <row r="47" spans="1:26" s="4" customFormat="1" ht="42.5" thickBot="1" x14ac:dyDescent="0.35">
      <c r="A47" s="111" t="s">
        <v>17</v>
      </c>
      <c r="B47" s="118" t="s">
        <v>106</v>
      </c>
      <c r="C47" s="137">
        <f>+IF(C44&lt;Q47,0,IF(C48&gt;W47,W48,IF(C48&gt;U47,U48,IF(C48&gt;S47,S48,IF(C48=Q47,Q48,0)))))</f>
        <v>0</v>
      </c>
      <c r="D47" s="19" t="s">
        <v>110</v>
      </c>
      <c r="E47" s="81">
        <f>+IF(C44&lt;Q47,0,IF(C48&gt;W47,X47,IF(C48&gt;U47,V47,IF(C48&gt;S47,T47,IF(C48=Q47,R47,0)))))</f>
        <v>0</v>
      </c>
      <c r="F47" s="85"/>
      <c r="G47" s="136" t="s">
        <v>107</v>
      </c>
      <c r="H47" s="142" t="s">
        <v>108</v>
      </c>
      <c r="I47" s="136" t="s">
        <v>109</v>
      </c>
      <c r="J47" s="140" t="s">
        <v>105</v>
      </c>
      <c r="K47" s="6"/>
      <c r="L47" s="6"/>
      <c r="M47" s="7"/>
      <c r="N47" s="17"/>
      <c r="O47" s="17"/>
      <c r="P47" s="77"/>
      <c r="Q47" s="145">
        <v>0.03</v>
      </c>
      <c r="R47" s="79">
        <v>0.5</v>
      </c>
      <c r="S47" s="145">
        <v>0.03</v>
      </c>
      <c r="T47" s="79">
        <v>1</v>
      </c>
      <c r="U47" s="145">
        <v>0.06</v>
      </c>
      <c r="V47" s="79">
        <v>1.5</v>
      </c>
      <c r="W47" s="145">
        <v>0.09</v>
      </c>
      <c r="X47" s="79">
        <v>2</v>
      </c>
    </row>
    <row r="48" spans="1:26" s="4" customFormat="1" x14ac:dyDescent="0.3">
      <c r="A48" s="15"/>
      <c r="B48" s="64" t="s">
        <v>111</v>
      </c>
      <c r="C48" s="162"/>
      <c r="D48" s="83" t="s">
        <v>2</v>
      </c>
      <c r="E48" s="62"/>
      <c r="F48" s="85"/>
      <c r="G48" s="112"/>
      <c r="H48" s="117"/>
      <c r="I48" s="117"/>
      <c r="J48" s="117"/>
      <c r="K48" s="14"/>
      <c r="L48" s="14"/>
      <c r="M48" s="12"/>
      <c r="N48" s="17"/>
      <c r="O48" s="17"/>
      <c r="P48" s="77"/>
      <c r="Q48" s="78">
        <v>2</v>
      </c>
      <c r="R48" s="79"/>
      <c r="S48" s="78">
        <v>4</v>
      </c>
      <c r="T48" s="79"/>
      <c r="U48" s="78">
        <v>6</v>
      </c>
      <c r="V48" s="79"/>
      <c r="W48" s="78">
        <v>8</v>
      </c>
      <c r="X48" s="79"/>
    </row>
    <row r="49" spans="1:26" s="4" customFormat="1" ht="14.5" thickBot="1" x14ac:dyDescent="0.35">
      <c r="A49" s="15"/>
      <c r="B49" s="64"/>
      <c r="C49" s="129"/>
      <c r="D49" s="83"/>
      <c r="E49" s="62"/>
      <c r="F49" s="85"/>
      <c r="G49" s="112"/>
      <c r="H49" s="117"/>
      <c r="I49" s="117"/>
      <c r="J49" s="117"/>
      <c r="K49" s="14"/>
      <c r="L49" s="14"/>
      <c r="M49" s="12"/>
      <c r="N49" s="17"/>
      <c r="O49" s="17"/>
      <c r="P49" s="77"/>
      <c r="Q49" s="78"/>
      <c r="R49" s="79"/>
      <c r="S49" s="78"/>
      <c r="T49" s="79"/>
      <c r="U49" s="78"/>
      <c r="V49" s="79"/>
      <c r="W49" s="78"/>
      <c r="X49" s="79"/>
    </row>
    <row r="50" spans="1:26" ht="42.5" thickBot="1" x14ac:dyDescent="0.35">
      <c r="A50" s="27" t="s">
        <v>18</v>
      </c>
      <c r="B50" s="56" t="s">
        <v>97</v>
      </c>
      <c r="C50" s="160"/>
      <c r="D50" s="4" t="s">
        <v>2</v>
      </c>
      <c r="E50" s="81">
        <f>+IF(C51&gt;W50,X50,IF(C51&gt;U50,V50,IF(C51&gt;S50,T50,IF(C51&gt;=Q50,R50,0))))</f>
        <v>0</v>
      </c>
      <c r="F50" s="14"/>
      <c r="G50" s="110" t="s">
        <v>87</v>
      </c>
      <c r="H50" s="104" t="s">
        <v>88</v>
      </c>
      <c r="I50" s="49" t="s">
        <v>89</v>
      </c>
      <c r="J50" s="41" t="s">
        <v>90</v>
      </c>
      <c r="K50" s="6"/>
      <c r="L50" s="6"/>
      <c r="M50" s="7"/>
      <c r="N50" s="14"/>
      <c r="O50" s="14"/>
      <c r="Q50" s="101">
        <v>2.5</v>
      </c>
      <c r="R50" s="79">
        <v>0.5</v>
      </c>
      <c r="S50" s="101">
        <v>5</v>
      </c>
      <c r="T50" s="79">
        <v>1</v>
      </c>
      <c r="U50" s="101">
        <v>7.5</v>
      </c>
      <c r="V50" s="79">
        <v>1.5</v>
      </c>
      <c r="W50" s="101">
        <v>10</v>
      </c>
      <c r="X50" s="79">
        <v>2</v>
      </c>
    </row>
    <row r="51" spans="1:26" s="14" customFormat="1" x14ac:dyDescent="0.3">
      <c r="A51" s="33"/>
      <c r="B51" s="64" t="s">
        <v>47</v>
      </c>
      <c r="C51" s="128">
        <f>+IF(Gemuesebauflaeche_Freiland&gt;0, C50/(Gemuesebauflaeche_Freiland/100),0)</f>
        <v>0</v>
      </c>
      <c r="D51" s="83" t="s">
        <v>9</v>
      </c>
      <c r="E51" s="62"/>
      <c r="G51" s="65"/>
      <c r="H51" s="11"/>
      <c r="I51" s="11"/>
      <c r="J51" s="30"/>
      <c r="M51" s="12"/>
      <c r="P51" s="77"/>
      <c r="Q51" s="78"/>
      <c r="R51" s="79"/>
      <c r="S51" s="78"/>
      <c r="T51" s="79"/>
      <c r="U51" s="78"/>
      <c r="V51" s="79"/>
      <c r="W51" s="78"/>
      <c r="X51" s="79"/>
      <c r="Z51" s="1"/>
    </row>
    <row r="52" spans="1:26" ht="14.5" thickBot="1" x14ac:dyDescent="0.35">
      <c r="A52" s="33"/>
      <c r="B52" s="19"/>
      <c r="C52" s="14"/>
      <c r="D52" s="14"/>
      <c r="E52" s="62"/>
      <c r="F52" s="14"/>
      <c r="G52" s="14"/>
      <c r="H52" s="30"/>
      <c r="I52" s="30"/>
      <c r="J52" s="30"/>
      <c r="K52" s="14"/>
      <c r="L52" s="14"/>
      <c r="M52" s="12"/>
      <c r="N52" s="14"/>
      <c r="O52" s="14"/>
    </row>
    <row r="53" spans="1:26" s="4" customFormat="1" ht="56.5" thickBot="1" x14ac:dyDescent="0.35">
      <c r="A53" s="27" t="s">
        <v>19</v>
      </c>
      <c r="B53" s="51" t="s">
        <v>115</v>
      </c>
      <c r="C53" s="160"/>
      <c r="D53" s="17" t="s">
        <v>6</v>
      </c>
      <c r="E53" s="81">
        <f>+IF(C53&gt;W53,X53,IF(C53&gt;U53,V53,IF(C53&gt;S53,T53,IF(C53&gt;Q53,R53,0))))</f>
        <v>0</v>
      </c>
      <c r="F53" s="14"/>
      <c r="G53" s="50" t="s">
        <v>37</v>
      </c>
      <c r="H53" s="105" t="s">
        <v>38</v>
      </c>
      <c r="I53" s="49" t="s">
        <v>45</v>
      </c>
      <c r="J53" s="6" t="s">
        <v>46</v>
      </c>
      <c r="K53" s="6"/>
      <c r="L53" s="6"/>
      <c r="M53" s="7"/>
      <c r="N53" s="17"/>
      <c r="O53" s="17"/>
      <c r="P53" s="77"/>
      <c r="Q53" s="78">
        <v>4</v>
      </c>
      <c r="R53" s="79">
        <v>0.5</v>
      </c>
      <c r="S53" s="78">
        <v>5</v>
      </c>
      <c r="T53" s="79">
        <v>1</v>
      </c>
      <c r="U53" s="78">
        <v>6</v>
      </c>
      <c r="V53" s="79">
        <v>1.5</v>
      </c>
      <c r="W53" s="78">
        <v>7</v>
      </c>
      <c r="X53" s="79">
        <v>2</v>
      </c>
    </row>
    <row r="54" spans="1:26" x14ac:dyDescent="0.3">
      <c r="A54" s="138"/>
      <c r="B54" s="126"/>
      <c r="C54" s="126"/>
      <c r="D54" s="126"/>
      <c r="E54" s="126"/>
      <c r="F54" s="126"/>
      <c r="G54" s="34"/>
      <c r="H54" s="34"/>
      <c r="I54" s="34"/>
      <c r="J54" s="34"/>
      <c r="K54" s="34"/>
      <c r="L54" s="34"/>
      <c r="M54" s="139"/>
      <c r="N54" s="17"/>
      <c r="O54" s="14"/>
    </row>
    <row r="55" spans="1:26" x14ac:dyDescent="0.3">
      <c r="A55" s="15"/>
      <c r="B55" s="17"/>
      <c r="C55" s="25"/>
      <c r="D55" s="17"/>
      <c r="E55" s="14"/>
      <c r="F55" s="14"/>
      <c r="G55" s="19"/>
      <c r="H55" s="14"/>
      <c r="I55" s="14"/>
      <c r="J55" s="14"/>
      <c r="K55" s="14"/>
      <c r="L55" s="14"/>
      <c r="M55" s="12"/>
      <c r="N55" s="14"/>
      <c r="O55" s="14"/>
    </row>
    <row r="56" spans="1:26" ht="18" x14ac:dyDescent="0.3">
      <c r="A56" s="173" t="s">
        <v>117</v>
      </c>
      <c r="B56" s="174"/>
      <c r="C56" s="174"/>
      <c r="D56" s="174"/>
      <c r="E56" s="174"/>
      <c r="F56" s="174"/>
      <c r="G56" s="29" t="s">
        <v>29</v>
      </c>
      <c r="H56" s="44" t="s">
        <v>26</v>
      </c>
      <c r="I56" s="68" t="s">
        <v>30</v>
      </c>
      <c r="J56" s="68" t="s">
        <v>27</v>
      </c>
      <c r="K56" s="14"/>
      <c r="L56" s="14"/>
      <c r="M56" s="12"/>
      <c r="N56" s="14"/>
      <c r="O56" s="14"/>
    </row>
    <row r="57" spans="1:26" ht="14.5" thickBot="1" x14ac:dyDescent="0.35">
      <c r="A57" s="15"/>
      <c r="B57" s="17"/>
      <c r="C57" s="25"/>
      <c r="D57" s="17"/>
      <c r="E57" s="14"/>
      <c r="F57" s="14"/>
      <c r="G57" s="17"/>
      <c r="H57" s="30"/>
      <c r="I57" s="11"/>
      <c r="J57" s="30"/>
      <c r="K57" s="14"/>
      <c r="L57" s="14"/>
      <c r="M57" s="12"/>
      <c r="N57" s="14"/>
      <c r="O57" s="14"/>
    </row>
    <row r="58" spans="1:26" s="4" customFormat="1" ht="42.5" thickBot="1" x14ac:dyDescent="0.4">
      <c r="A58" s="27" t="s">
        <v>20</v>
      </c>
      <c r="B58" s="51" t="s">
        <v>128</v>
      </c>
      <c r="C58" s="160"/>
      <c r="D58" s="17" t="s">
        <v>2</v>
      </c>
      <c r="E58" s="81">
        <f>+IF(C59&gt;W58,X58,IF(C59&gt;U58,V58,IF(C59&gt;S58,T58,IF(C59&gt;=Q58,R58,0))))</f>
        <v>0</v>
      </c>
      <c r="F58" s="17"/>
      <c r="G58" s="6" t="s">
        <v>42</v>
      </c>
      <c r="H58" s="49" t="s">
        <v>43</v>
      </c>
      <c r="I58" s="6" t="s">
        <v>33</v>
      </c>
      <c r="J58" s="41" t="s">
        <v>44</v>
      </c>
      <c r="K58" s="6"/>
      <c r="L58" s="6"/>
      <c r="M58" s="7"/>
      <c r="N58" s="17"/>
      <c r="O58" s="17"/>
      <c r="P58" s="77"/>
      <c r="Q58" s="101">
        <v>1</v>
      </c>
      <c r="R58" s="79">
        <v>0.5</v>
      </c>
      <c r="S58" s="101">
        <v>1.5</v>
      </c>
      <c r="T58" s="79">
        <v>1</v>
      </c>
      <c r="U58" s="101">
        <v>2</v>
      </c>
      <c r="V58" s="79">
        <v>1.5</v>
      </c>
      <c r="W58" s="101">
        <v>2.5</v>
      </c>
      <c r="X58" s="79">
        <v>2</v>
      </c>
    </row>
    <row r="59" spans="1:26" s="4" customFormat="1" x14ac:dyDescent="0.35">
      <c r="A59" s="33"/>
      <c r="B59" s="64" t="s">
        <v>86</v>
      </c>
      <c r="C59" s="25">
        <f>+IF(Gemuesebauflaeche_geschuetzt&gt;0, C$58/(Gemuesebauflaeche_geschuetzt/100),0)</f>
        <v>0</v>
      </c>
      <c r="D59" s="17" t="s">
        <v>9</v>
      </c>
      <c r="E59" s="62"/>
      <c r="F59" s="17"/>
      <c r="G59" s="17"/>
      <c r="H59" s="23"/>
      <c r="I59" s="17"/>
      <c r="J59" s="31"/>
      <c r="K59" s="17"/>
      <c r="L59" s="17"/>
      <c r="M59" s="22"/>
      <c r="N59" s="17"/>
      <c r="O59" s="17"/>
      <c r="P59" s="77"/>
      <c r="Q59" s="78"/>
      <c r="R59" s="79"/>
      <c r="S59" s="78"/>
      <c r="T59" s="79"/>
      <c r="U59" s="78"/>
      <c r="V59" s="79"/>
      <c r="W59" s="78"/>
      <c r="X59" s="79"/>
    </row>
    <row r="60" spans="1:26" s="4" customFormat="1" ht="14.5" thickBot="1" x14ac:dyDescent="0.35">
      <c r="A60" s="15"/>
      <c r="B60" s="14"/>
      <c r="C60" s="14"/>
      <c r="D60" s="17"/>
      <c r="E60" s="62"/>
      <c r="F60" s="14"/>
      <c r="G60" s="14"/>
      <c r="H60" s="11"/>
      <c r="I60" s="14"/>
      <c r="J60" s="30"/>
      <c r="K60" s="14"/>
      <c r="L60" s="14"/>
      <c r="M60" s="12"/>
      <c r="N60" s="17"/>
      <c r="O60" s="17"/>
      <c r="P60" s="77"/>
      <c r="Q60" s="78"/>
      <c r="R60" s="79"/>
      <c r="S60" s="78"/>
      <c r="T60" s="79"/>
      <c r="U60" s="78"/>
      <c r="V60" s="79"/>
      <c r="W60" s="78"/>
      <c r="X60" s="79"/>
    </row>
    <row r="61" spans="1:26" s="4" customFormat="1" ht="42.5" thickBot="1" x14ac:dyDescent="0.35">
      <c r="A61" s="27" t="s">
        <v>21</v>
      </c>
      <c r="B61" s="51" t="s">
        <v>114</v>
      </c>
      <c r="C61" s="160"/>
      <c r="D61" s="17" t="s">
        <v>2</v>
      </c>
      <c r="E61" s="81">
        <f>+IF(C62&gt;W61,X61,IF(C62&gt;U61,V61,IF(C62&gt;S61,T61,0)))</f>
        <v>0</v>
      </c>
      <c r="F61" s="14"/>
      <c r="G61" s="67"/>
      <c r="H61" s="66" t="s">
        <v>66</v>
      </c>
      <c r="I61" s="46" t="s">
        <v>79</v>
      </c>
      <c r="J61" s="47" t="s">
        <v>31</v>
      </c>
      <c r="K61" s="46"/>
      <c r="L61" s="46"/>
      <c r="M61" s="7"/>
      <c r="N61" s="17"/>
      <c r="O61" s="17"/>
      <c r="P61" s="77"/>
      <c r="Q61" s="101"/>
      <c r="R61" s="79"/>
      <c r="S61" s="101">
        <v>5</v>
      </c>
      <c r="T61" s="79">
        <v>1</v>
      </c>
      <c r="U61" s="101">
        <v>10</v>
      </c>
      <c r="V61" s="79">
        <v>1.5</v>
      </c>
      <c r="W61" s="101">
        <v>15</v>
      </c>
      <c r="X61" s="79">
        <v>2</v>
      </c>
    </row>
    <row r="62" spans="1:26" s="4" customFormat="1" x14ac:dyDescent="0.3">
      <c r="A62" s="15"/>
      <c r="B62" s="64" t="s">
        <v>86</v>
      </c>
      <c r="C62" s="60">
        <f>+IF(Gemuesebauflaeche_geschuetzt&gt;0, C$61/(Gemuesebauflaeche_geschuetzt/100),0)</f>
        <v>0</v>
      </c>
      <c r="D62" s="14" t="s">
        <v>9</v>
      </c>
      <c r="E62" s="62"/>
      <c r="F62" s="14"/>
      <c r="G62" s="17"/>
      <c r="H62" s="14"/>
      <c r="I62" s="14"/>
      <c r="J62" s="14"/>
      <c r="K62" s="14"/>
      <c r="L62" s="14"/>
      <c r="M62" s="12"/>
      <c r="N62" s="17"/>
      <c r="O62" s="17"/>
      <c r="P62" s="77"/>
      <c r="Q62" s="78"/>
      <c r="R62" s="79"/>
      <c r="S62" s="78"/>
      <c r="T62" s="79"/>
      <c r="U62" s="78"/>
      <c r="V62" s="79"/>
      <c r="W62" s="78"/>
      <c r="X62" s="79"/>
    </row>
    <row r="63" spans="1:26" s="4" customFormat="1" ht="14.5" thickBot="1" x14ac:dyDescent="0.35">
      <c r="A63" s="15"/>
      <c r="B63" s="14"/>
      <c r="C63" s="14"/>
      <c r="D63" s="17"/>
      <c r="E63" s="62"/>
      <c r="F63" s="14"/>
      <c r="G63" s="14"/>
      <c r="H63" s="14"/>
      <c r="I63" s="14"/>
      <c r="J63" s="14"/>
      <c r="K63" s="14"/>
      <c r="L63" s="14"/>
      <c r="M63" s="12"/>
      <c r="N63" s="17"/>
      <c r="O63" s="17"/>
      <c r="P63" s="77"/>
      <c r="Q63" s="78"/>
      <c r="R63" s="79"/>
      <c r="S63" s="78"/>
      <c r="T63" s="79"/>
      <c r="U63" s="78"/>
      <c r="V63" s="79"/>
      <c r="W63" s="78"/>
      <c r="X63" s="79"/>
    </row>
    <row r="64" spans="1:26" s="4" customFormat="1" ht="54" customHeight="1" thickBot="1" x14ac:dyDescent="0.4">
      <c r="A64" s="27" t="s">
        <v>22</v>
      </c>
      <c r="B64" s="52" t="s">
        <v>119</v>
      </c>
      <c r="C64" s="160"/>
      <c r="D64" s="17" t="s">
        <v>116</v>
      </c>
      <c r="E64" s="81">
        <f>+IF(C64&gt;0,C64,0)</f>
        <v>0</v>
      </c>
      <c r="F64" s="17"/>
      <c r="G64" s="42"/>
      <c r="H64" s="42"/>
      <c r="I64" s="42"/>
      <c r="J64" s="42"/>
      <c r="K64" s="42"/>
      <c r="L64" s="42"/>
      <c r="M64" s="7"/>
      <c r="N64" s="17"/>
      <c r="O64" s="17"/>
      <c r="P64" s="77"/>
      <c r="Q64" s="78"/>
      <c r="R64" s="79"/>
      <c r="S64" s="78"/>
      <c r="T64" s="79"/>
      <c r="U64" s="78"/>
      <c r="V64" s="79"/>
      <c r="W64" s="78"/>
      <c r="X64" s="79"/>
    </row>
    <row r="65" spans="1:28" s="4" customFormat="1" x14ac:dyDescent="0.3">
      <c r="A65" s="33"/>
      <c r="B65" s="149" t="s">
        <v>120</v>
      </c>
      <c r="C65" s="62"/>
      <c r="D65" s="17"/>
      <c r="E65" s="62"/>
      <c r="F65" s="17"/>
      <c r="G65" s="17"/>
      <c r="H65" s="17"/>
      <c r="I65" s="17"/>
      <c r="J65" s="17"/>
      <c r="K65" s="17"/>
      <c r="L65" s="17"/>
      <c r="M65" s="22"/>
      <c r="N65" s="17"/>
      <c r="O65" s="17"/>
      <c r="P65" s="77"/>
      <c r="Q65" s="78"/>
      <c r="R65" s="79"/>
      <c r="S65" s="78"/>
      <c r="T65" s="79"/>
      <c r="U65" s="78"/>
      <c r="V65" s="79"/>
      <c r="W65" s="78"/>
      <c r="X65" s="79"/>
    </row>
    <row r="66" spans="1:28" s="4" customFormat="1" x14ac:dyDescent="0.3">
      <c r="A66" s="15"/>
      <c r="B66" s="14"/>
      <c r="C66" s="62"/>
      <c r="D66" s="17"/>
      <c r="E66" s="62"/>
      <c r="F66" s="14"/>
      <c r="G66" s="14"/>
      <c r="H66" s="14"/>
      <c r="I66" s="14"/>
      <c r="J66" s="14"/>
      <c r="K66" s="14"/>
      <c r="L66" s="14"/>
      <c r="M66" s="12"/>
      <c r="N66" s="17"/>
      <c r="O66" s="17"/>
      <c r="P66" s="77"/>
      <c r="Q66" s="78"/>
      <c r="R66" s="79"/>
      <c r="S66" s="78"/>
      <c r="T66" s="79"/>
      <c r="U66" s="78"/>
      <c r="V66" s="79"/>
      <c r="W66" s="78"/>
      <c r="X66" s="79"/>
    </row>
    <row r="67" spans="1:28" ht="18" x14ac:dyDescent="0.3">
      <c r="A67" s="173" t="s">
        <v>71</v>
      </c>
      <c r="B67" s="174"/>
      <c r="C67" s="174"/>
      <c r="D67" s="174"/>
      <c r="E67" s="174"/>
      <c r="F67" s="174"/>
      <c r="G67" s="29" t="s">
        <v>29</v>
      </c>
      <c r="H67" s="44" t="s">
        <v>26</v>
      </c>
      <c r="I67" s="68" t="s">
        <v>30</v>
      </c>
      <c r="J67" s="68" t="s">
        <v>27</v>
      </c>
      <c r="K67" s="14"/>
      <c r="L67" s="14"/>
      <c r="M67" s="12"/>
      <c r="N67" s="14"/>
      <c r="O67" s="14"/>
    </row>
    <row r="68" spans="1:28" ht="14.5" thickBot="1" x14ac:dyDescent="0.35">
      <c r="A68" s="15"/>
      <c r="B68" s="14"/>
      <c r="C68" s="62"/>
      <c r="D68" s="14"/>
      <c r="E68" s="62"/>
      <c r="F68" s="14"/>
      <c r="G68" s="17"/>
      <c r="H68" s="30"/>
      <c r="I68" s="11"/>
      <c r="J68" s="30"/>
      <c r="K68" s="14"/>
      <c r="L68" s="14"/>
      <c r="M68" s="12"/>
      <c r="N68" s="14"/>
      <c r="O68" s="14"/>
    </row>
    <row r="69" spans="1:28" ht="28.5" thickBot="1" x14ac:dyDescent="0.35">
      <c r="A69" s="27" t="s">
        <v>23</v>
      </c>
      <c r="B69" s="52" t="s">
        <v>126</v>
      </c>
      <c r="C69" s="163"/>
      <c r="D69" s="4" t="s">
        <v>2</v>
      </c>
      <c r="E69" s="81">
        <f>+IF(C70&gt;W69,X69,IF(C70&gt;U69,V69,IF(C70&gt;S69,T69,IF(C70&gt;=Q69,R69,0))))</f>
        <v>0</v>
      </c>
      <c r="F69" s="14"/>
      <c r="G69" s="50" t="s">
        <v>60</v>
      </c>
      <c r="H69" s="6" t="s">
        <v>39</v>
      </c>
      <c r="I69" s="49" t="s">
        <v>40</v>
      </c>
      <c r="J69" s="41" t="s">
        <v>31</v>
      </c>
      <c r="K69" s="40"/>
      <c r="L69" s="40"/>
      <c r="M69" s="39"/>
      <c r="N69" s="14"/>
      <c r="O69" s="14"/>
      <c r="Q69" s="78">
        <v>1</v>
      </c>
      <c r="R69" s="79">
        <v>0.5</v>
      </c>
      <c r="S69" s="78">
        <v>5</v>
      </c>
      <c r="T69" s="79">
        <v>1</v>
      </c>
      <c r="U69" s="78">
        <v>10</v>
      </c>
      <c r="V69" s="79">
        <v>1.5</v>
      </c>
      <c r="W69" s="78">
        <v>15</v>
      </c>
      <c r="X69" s="79">
        <v>2</v>
      </c>
    </row>
    <row r="70" spans="1:28" x14ac:dyDescent="0.3">
      <c r="A70" s="33"/>
      <c r="B70" s="64" t="s">
        <v>47</v>
      </c>
      <c r="C70" s="61">
        <f>+IF(Gemuesebauflaeche_Freiland&gt;0, C$69/(Gemuesebauflaeche_Freiland/100),0)</f>
        <v>0</v>
      </c>
      <c r="D70" s="102" t="s">
        <v>9</v>
      </c>
      <c r="E70" s="62"/>
      <c r="F70" s="14"/>
      <c r="G70" s="14"/>
      <c r="H70" s="11"/>
      <c r="I70" s="14"/>
      <c r="J70" s="30"/>
      <c r="K70" s="14"/>
      <c r="L70" s="14"/>
      <c r="M70" s="12"/>
      <c r="N70" s="14"/>
      <c r="O70" s="14"/>
    </row>
    <row r="71" spans="1:28" ht="14.5" thickBot="1" x14ac:dyDescent="0.35">
      <c r="A71" s="33"/>
      <c r="B71" s="19"/>
      <c r="C71" s="62"/>
      <c r="D71" s="14"/>
      <c r="E71" s="62"/>
      <c r="F71" s="14"/>
      <c r="G71" s="14"/>
      <c r="H71" s="11"/>
      <c r="I71" s="14"/>
      <c r="J71" s="30"/>
      <c r="K71" s="14"/>
      <c r="L71" s="14"/>
      <c r="M71" s="12"/>
      <c r="N71" s="14"/>
      <c r="O71" s="14"/>
    </row>
    <row r="72" spans="1:28" ht="28.5" thickBot="1" x14ac:dyDescent="0.35">
      <c r="A72" s="27" t="s">
        <v>24</v>
      </c>
      <c r="B72" s="56" t="s">
        <v>101</v>
      </c>
      <c r="C72" s="160"/>
      <c r="D72" s="17" t="s">
        <v>2</v>
      </c>
      <c r="E72" s="81">
        <f>+IF(C73&gt;W72,X72,IF(C73&gt;U72,V72,IF(C73&gt;S72,T72,IF(C73&gt;=Q72,R72,0))))</f>
        <v>0</v>
      </c>
      <c r="F72" s="14"/>
      <c r="G72" s="46" t="s">
        <v>83</v>
      </c>
      <c r="H72" s="45" t="s">
        <v>84</v>
      </c>
      <c r="I72" s="46" t="s">
        <v>85</v>
      </c>
      <c r="J72" s="47" t="s">
        <v>77</v>
      </c>
      <c r="K72" s="40"/>
      <c r="L72" s="40"/>
      <c r="M72" s="39"/>
      <c r="N72" s="14"/>
      <c r="O72" s="14"/>
      <c r="Q72" s="78">
        <v>5</v>
      </c>
      <c r="R72" s="79">
        <v>0.5</v>
      </c>
      <c r="S72" s="78">
        <v>20</v>
      </c>
      <c r="T72" s="79">
        <v>1</v>
      </c>
      <c r="U72" s="78">
        <v>50</v>
      </c>
      <c r="V72" s="79">
        <v>1.5</v>
      </c>
      <c r="W72" s="78">
        <v>80</v>
      </c>
      <c r="X72" s="79">
        <v>2</v>
      </c>
      <c r="Y72" s="130"/>
      <c r="Z72" s="131"/>
      <c r="AA72" s="131"/>
      <c r="AB72" s="131"/>
    </row>
    <row r="73" spans="1:28" ht="14.5" thickBot="1" x14ac:dyDescent="0.35">
      <c r="A73" s="33"/>
      <c r="B73" s="64" t="s">
        <v>47</v>
      </c>
      <c r="C73" s="63">
        <f>+IF(Gemuesebauflaeche_Freiland&gt;0, C$72/(Gemuesebauflaeche_Freiland/100),0)</f>
        <v>0</v>
      </c>
      <c r="D73" s="102" t="s">
        <v>9</v>
      </c>
      <c r="E73" s="62"/>
      <c r="F73" s="14"/>
      <c r="G73" s="122"/>
      <c r="H73" s="123"/>
      <c r="I73" s="122"/>
      <c r="J73" s="124"/>
      <c r="K73" s="14"/>
      <c r="L73" s="14"/>
      <c r="M73" s="12"/>
      <c r="N73" s="14"/>
      <c r="O73" s="14"/>
      <c r="Y73" s="132"/>
      <c r="Z73" s="131"/>
      <c r="AA73" s="131"/>
      <c r="AB73" s="131"/>
    </row>
    <row r="74" spans="1:28" ht="14.5" thickBot="1" x14ac:dyDescent="0.35">
      <c r="A74" s="33"/>
      <c r="B74" s="148" t="s">
        <v>121</v>
      </c>
      <c r="C74" s="186"/>
      <c r="D74" s="187"/>
      <c r="E74" s="188"/>
      <c r="F74" s="14"/>
      <c r="G74" s="122"/>
      <c r="H74" s="123"/>
      <c r="I74" s="122"/>
      <c r="J74" s="124"/>
      <c r="K74" s="14"/>
      <c r="L74" s="14"/>
      <c r="M74" s="12"/>
      <c r="N74" s="14"/>
      <c r="O74" s="14"/>
      <c r="Y74" s="132"/>
      <c r="Z74" s="131"/>
      <c r="AA74" s="131"/>
      <c r="AB74" s="131"/>
    </row>
    <row r="75" spans="1:28" ht="14.5" thickBot="1" x14ac:dyDescent="0.35">
      <c r="A75" s="33"/>
      <c r="B75" s="19"/>
      <c r="C75" s="62"/>
      <c r="D75" s="14"/>
      <c r="E75" s="62"/>
      <c r="F75" s="14"/>
      <c r="G75" s="122"/>
      <c r="H75" s="123"/>
      <c r="I75" s="122"/>
      <c r="J75" s="124"/>
      <c r="K75" s="14"/>
      <c r="L75" s="14"/>
      <c r="M75" s="12"/>
      <c r="N75" s="14"/>
      <c r="O75" s="14"/>
    </row>
    <row r="76" spans="1:28" ht="56.5" thickBot="1" x14ac:dyDescent="0.35">
      <c r="A76" s="27" t="s">
        <v>98</v>
      </c>
      <c r="B76" s="28" t="s">
        <v>118</v>
      </c>
      <c r="C76" s="163"/>
      <c r="D76" s="103" t="s">
        <v>2</v>
      </c>
      <c r="E76" s="81">
        <f>+IF(C77&gt;W76,X76,IF(C77&gt;U76,V76,IF(C77&gt;S76,T76,IF(C77&gt;=Q76,R76,0))))</f>
        <v>0</v>
      </c>
      <c r="F76" s="14"/>
      <c r="G76" s="66" t="s">
        <v>103</v>
      </c>
      <c r="H76" s="46" t="s">
        <v>40</v>
      </c>
      <c r="I76" s="45" t="s">
        <v>48</v>
      </c>
      <c r="J76" s="47" t="s">
        <v>104</v>
      </c>
      <c r="K76" s="40"/>
      <c r="L76" s="40"/>
      <c r="M76" s="39"/>
      <c r="N76" s="14"/>
      <c r="O76" s="14"/>
      <c r="Q76" s="78">
        <v>5</v>
      </c>
      <c r="R76" s="79">
        <v>0.5</v>
      </c>
      <c r="S76" s="78">
        <v>10</v>
      </c>
      <c r="T76" s="79">
        <v>1</v>
      </c>
      <c r="U76" s="78">
        <v>15</v>
      </c>
      <c r="V76" s="79">
        <v>1.5</v>
      </c>
      <c r="W76" s="78">
        <v>20</v>
      </c>
      <c r="X76" s="79">
        <v>2</v>
      </c>
    </row>
    <row r="77" spans="1:28" ht="14.5" thickBot="1" x14ac:dyDescent="0.35">
      <c r="A77" s="33"/>
      <c r="B77" s="64" t="s">
        <v>47</v>
      </c>
      <c r="C77" s="61">
        <f>+IF(Gemuesebauflaeche_Freiland&gt;0, C$76/(Gemuesebauflaeche_Freiland/100),0)</f>
        <v>0</v>
      </c>
      <c r="D77" s="102" t="s">
        <v>9</v>
      </c>
      <c r="E77" s="14"/>
      <c r="F77" s="14"/>
      <c r="G77" s="122"/>
      <c r="H77" s="123"/>
      <c r="I77" s="122"/>
      <c r="J77" s="124"/>
      <c r="K77" s="14"/>
      <c r="L77" s="14"/>
      <c r="M77" s="12"/>
      <c r="N77" s="14"/>
      <c r="O77" s="14"/>
    </row>
    <row r="78" spans="1:28" ht="14.5" thickBot="1" x14ac:dyDescent="0.35">
      <c r="A78" s="33"/>
      <c r="B78" s="148" t="s">
        <v>121</v>
      </c>
      <c r="C78" s="186"/>
      <c r="D78" s="187"/>
      <c r="E78" s="188"/>
      <c r="F78" s="14"/>
      <c r="G78" s="122"/>
      <c r="H78" s="123"/>
      <c r="I78" s="122"/>
      <c r="J78" s="124"/>
      <c r="K78" s="14"/>
      <c r="L78" s="14"/>
      <c r="M78" s="12"/>
      <c r="N78" s="14"/>
      <c r="O78" s="14"/>
    </row>
    <row r="79" spans="1:28" ht="18" customHeight="1" thickBot="1" x14ac:dyDescent="0.35">
      <c r="A79" s="33"/>
      <c r="B79" s="64"/>
      <c r="C79" s="63"/>
      <c r="D79" s="102"/>
      <c r="E79" s="14"/>
      <c r="F79" s="14"/>
      <c r="G79" s="122"/>
      <c r="H79" s="123"/>
      <c r="I79" s="122"/>
      <c r="J79" s="124"/>
      <c r="K79" s="14"/>
      <c r="L79" s="14"/>
      <c r="M79" s="12"/>
      <c r="N79" s="14"/>
      <c r="O79" s="14"/>
    </row>
    <row r="80" spans="1:28" ht="28.5" thickBot="1" x14ac:dyDescent="0.35">
      <c r="A80" s="27" t="s">
        <v>99</v>
      </c>
      <c r="B80" s="57" t="s">
        <v>100</v>
      </c>
      <c r="C80" s="163"/>
      <c r="D80" s="103" t="s">
        <v>2</v>
      </c>
      <c r="E80" s="81">
        <f>+IF(C81&gt;W80,X80,IF(C81&gt;U80,V80,IF(C81&gt;S80,T80,IF(C81&gt;=Q80,R80,0))))</f>
        <v>0</v>
      </c>
      <c r="F80" s="14"/>
      <c r="G80" s="66" t="s">
        <v>60</v>
      </c>
      <c r="H80" s="46" t="s">
        <v>39</v>
      </c>
      <c r="I80" s="45" t="s">
        <v>40</v>
      </c>
      <c r="J80" s="47" t="s">
        <v>31</v>
      </c>
      <c r="K80" s="40"/>
      <c r="L80" s="40"/>
      <c r="M80" s="39"/>
      <c r="N80" s="14"/>
      <c r="O80" s="14"/>
      <c r="Q80" s="78">
        <v>1</v>
      </c>
      <c r="R80" s="79">
        <v>0.5</v>
      </c>
      <c r="S80" s="78">
        <v>5</v>
      </c>
      <c r="T80" s="79">
        <v>1</v>
      </c>
      <c r="U80" s="78">
        <v>10</v>
      </c>
      <c r="V80" s="79">
        <v>1.5</v>
      </c>
      <c r="W80" s="78">
        <v>15</v>
      </c>
      <c r="X80" s="79">
        <v>2</v>
      </c>
    </row>
    <row r="81" spans="1:24" ht="14.5" thickBot="1" x14ac:dyDescent="0.35">
      <c r="A81" s="33"/>
      <c r="B81" s="64" t="s">
        <v>47</v>
      </c>
      <c r="C81" s="63">
        <f>+IF(Gemuesebauflaeche_Freiland&gt;0, C$80/(Gemuesebauflaeche_Freiland/100),0)</f>
        <v>0</v>
      </c>
      <c r="D81" s="102" t="s">
        <v>9</v>
      </c>
      <c r="E81" s="14"/>
      <c r="F81" s="14"/>
      <c r="G81" s="122"/>
      <c r="H81" s="123"/>
      <c r="I81" s="122"/>
      <c r="J81" s="124"/>
      <c r="K81" s="14"/>
      <c r="L81" s="14"/>
      <c r="M81" s="12"/>
      <c r="N81" s="14"/>
      <c r="O81" s="14"/>
    </row>
    <row r="82" spans="1:24" ht="14.5" thickBot="1" x14ac:dyDescent="0.35">
      <c r="A82" s="33"/>
      <c r="B82" s="148" t="s">
        <v>121</v>
      </c>
      <c r="C82" s="186"/>
      <c r="D82" s="187"/>
      <c r="E82" s="188"/>
      <c r="F82" s="14"/>
      <c r="G82" s="122"/>
      <c r="H82" s="123"/>
      <c r="I82" s="122"/>
      <c r="J82" s="124"/>
      <c r="K82" s="14"/>
      <c r="L82" s="14"/>
      <c r="M82" s="12"/>
      <c r="N82" s="14"/>
      <c r="O82" s="14"/>
    </row>
    <row r="83" spans="1:24" ht="14.5" thickBot="1" x14ac:dyDescent="0.35">
      <c r="A83" s="33"/>
      <c r="B83" s="19"/>
      <c r="C83" s="62"/>
      <c r="D83" s="14"/>
      <c r="E83" s="62"/>
      <c r="F83" s="14"/>
      <c r="G83" s="122"/>
      <c r="H83" s="123"/>
      <c r="I83" s="122"/>
      <c r="J83" s="124"/>
      <c r="K83" s="14"/>
      <c r="L83" s="14"/>
      <c r="M83" s="12"/>
      <c r="N83" s="14"/>
      <c r="O83" s="14"/>
    </row>
    <row r="84" spans="1:24" ht="14.5" thickBot="1" x14ac:dyDescent="0.35">
      <c r="A84" s="111" t="s">
        <v>25</v>
      </c>
      <c r="B84" s="56" t="s">
        <v>102</v>
      </c>
      <c r="C84" s="163"/>
      <c r="D84" s="113" t="s">
        <v>2</v>
      </c>
      <c r="E84" s="116">
        <f>+IF(C85&gt;W84,X84,IF(C85&gt;U84,V84,IF(C85&gt;S84,T84,IF(C85&gt;=Q84,R84,0))))</f>
        <v>0</v>
      </c>
      <c r="F84" s="85"/>
      <c r="G84" s="66" t="s">
        <v>103</v>
      </c>
      <c r="H84" s="46" t="s">
        <v>40</v>
      </c>
      <c r="I84" s="45" t="s">
        <v>48</v>
      </c>
      <c r="J84" s="47" t="s">
        <v>104</v>
      </c>
      <c r="K84" s="40"/>
      <c r="L84" s="40"/>
      <c r="M84" s="39"/>
      <c r="N84" s="14"/>
      <c r="O84" s="14"/>
      <c r="Q84" s="78">
        <v>5</v>
      </c>
      <c r="R84" s="79">
        <v>0.5</v>
      </c>
      <c r="S84" s="78">
        <v>10</v>
      </c>
      <c r="T84" s="79">
        <v>1</v>
      </c>
      <c r="U84" s="78">
        <v>15</v>
      </c>
      <c r="V84" s="79">
        <v>1.5</v>
      </c>
      <c r="W84" s="78">
        <v>20</v>
      </c>
      <c r="X84" s="79">
        <v>2</v>
      </c>
    </row>
    <row r="85" spans="1:24" ht="14.5" thickBot="1" x14ac:dyDescent="0.35">
      <c r="A85" s="33"/>
      <c r="B85" s="64" t="s">
        <v>47</v>
      </c>
      <c r="C85" s="114">
        <f>+IF(Gemuesebauflaeche_Freiland&gt;0, C$84/(Gemuesebauflaeche_Freiland/100),0)</f>
        <v>0</v>
      </c>
      <c r="D85" s="115" t="s">
        <v>9</v>
      </c>
      <c r="E85" s="85"/>
      <c r="F85" s="85"/>
      <c r="G85" s="122"/>
      <c r="H85" s="122"/>
      <c r="I85" s="122"/>
      <c r="J85" s="122"/>
      <c r="K85" s="14"/>
      <c r="L85" s="14"/>
      <c r="M85" s="12"/>
      <c r="N85" s="14"/>
      <c r="O85" s="14"/>
    </row>
    <row r="86" spans="1:24" ht="14.5" thickBot="1" x14ac:dyDescent="0.35">
      <c r="A86" s="33"/>
      <c r="B86" s="148" t="s">
        <v>121</v>
      </c>
      <c r="C86" s="186"/>
      <c r="D86" s="187"/>
      <c r="E86" s="188"/>
      <c r="F86" s="85"/>
      <c r="G86" s="122"/>
      <c r="H86" s="122"/>
      <c r="I86" s="122"/>
      <c r="J86" s="122"/>
      <c r="K86" s="14"/>
      <c r="L86" s="14"/>
      <c r="M86" s="12"/>
      <c r="N86" s="14"/>
      <c r="O86" s="14"/>
    </row>
    <row r="87" spans="1:24" ht="14.5" thickBot="1" x14ac:dyDescent="0.35">
      <c r="A87" s="71"/>
      <c r="B87" s="24"/>
      <c r="C87" s="24"/>
      <c r="D87" s="24"/>
      <c r="E87" s="24"/>
      <c r="F87" s="24"/>
      <c r="G87" s="21"/>
      <c r="H87" s="21"/>
      <c r="I87" s="21"/>
      <c r="J87" s="21"/>
      <c r="K87" s="24"/>
      <c r="L87" s="24"/>
      <c r="M87" s="13"/>
      <c r="N87" s="14"/>
    </row>
    <row r="88" spans="1:24" ht="14.5" thickBot="1" x14ac:dyDescent="0.35">
      <c r="A88" s="96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97"/>
      <c r="N88" s="14"/>
      <c r="O88" s="14"/>
    </row>
    <row r="89" spans="1:24" s="58" customFormat="1" ht="18.5" thickBot="1" x14ac:dyDescent="0.4">
      <c r="A89" s="98" t="s">
        <v>63</v>
      </c>
      <c r="B89" s="82"/>
      <c r="C89" s="82"/>
      <c r="D89" s="82"/>
      <c r="E89" s="100">
        <f>SUM(E$33,E$35,E$38,E$41,E$44,E$47,E$50,E$53,E$58,E$61,E$64,E$69,E$72,E$76,E$80,E$84)</f>
        <v>0</v>
      </c>
      <c r="F89" s="83"/>
      <c r="G89" s="83"/>
      <c r="H89" s="83"/>
      <c r="I89" s="83"/>
      <c r="J89" s="83"/>
      <c r="K89" s="83"/>
      <c r="L89" s="83"/>
      <c r="M89" s="99"/>
      <c r="N89" s="83"/>
      <c r="O89" s="83"/>
      <c r="P89" s="77"/>
      <c r="Q89" s="78"/>
      <c r="R89" s="79"/>
      <c r="S89" s="78"/>
      <c r="T89" s="79"/>
      <c r="U89" s="78"/>
      <c r="V89" s="79"/>
      <c r="W89" s="78"/>
      <c r="X89" s="79"/>
    </row>
    <row r="90" spans="1:24" x14ac:dyDescent="0.3">
      <c r="A90" s="177" t="s">
        <v>65</v>
      </c>
      <c r="B90" s="178"/>
      <c r="C90" s="178"/>
      <c r="D90" s="179"/>
      <c r="E90" s="183">
        <f>+IF(LN_total&gt;0, (Gemuesebauflaeche_total/LN_total)*100, 0)</f>
        <v>0</v>
      </c>
      <c r="F90" s="185" t="s">
        <v>9</v>
      </c>
      <c r="G90" s="14"/>
      <c r="H90" s="14"/>
      <c r="I90" s="14"/>
      <c r="J90" s="14"/>
      <c r="K90" s="14"/>
      <c r="L90" s="14"/>
      <c r="M90" s="12"/>
      <c r="N90" s="14"/>
      <c r="O90" s="14"/>
    </row>
    <row r="91" spans="1:24" ht="14.5" thickBot="1" x14ac:dyDescent="0.35">
      <c r="A91" s="180"/>
      <c r="B91" s="181"/>
      <c r="C91" s="181"/>
      <c r="D91" s="182"/>
      <c r="E91" s="184"/>
      <c r="F91" s="185"/>
      <c r="G91" s="14"/>
      <c r="H91" s="14"/>
      <c r="I91" s="14"/>
      <c r="J91" s="14"/>
      <c r="K91" s="14"/>
      <c r="L91" s="14"/>
      <c r="M91" s="12"/>
      <c r="N91" s="14"/>
      <c r="O91" s="14"/>
    </row>
    <row r="92" spans="1:24" ht="35.5" customHeight="1" thickBot="1" x14ac:dyDescent="0.35">
      <c r="A92" s="191" t="s">
        <v>64</v>
      </c>
      <c r="B92" s="192"/>
      <c r="C92" s="192"/>
      <c r="D92" s="193"/>
      <c r="E92" s="143">
        <f>(E$90/100)*E$89</f>
        <v>0</v>
      </c>
      <c r="F92" s="144" t="s">
        <v>7</v>
      </c>
      <c r="G92" s="164"/>
      <c r="H92" s="164"/>
      <c r="I92" s="164"/>
      <c r="J92" s="164"/>
      <c r="K92" s="164"/>
      <c r="L92" s="164"/>
      <c r="M92" s="165"/>
      <c r="N92" s="14"/>
      <c r="O92" s="14"/>
    </row>
    <row r="93" spans="1:24" x14ac:dyDescent="0.3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2"/>
      <c r="N93" s="14"/>
      <c r="O93" s="14"/>
    </row>
    <row r="94" spans="1:24" ht="14.5" thickBot="1" x14ac:dyDescent="0.35">
      <c r="A94" s="16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13"/>
      <c r="N94" s="14"/>
      <c r="O94" s="14"/>
    </row>
    <row r="95" spans="1:24" x14ac:dyDescent="0.3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1:24" x14ac:dyDescent="0.3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1:15" x14ac:dyDescent="0.3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1:15" x14ac:dyDescent="0.3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1:15" x14ac:dyDescent="0.3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1:15" x14ac:dyDescent="0.3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1:15" x14ac:dyDescent="0.3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1:15" x14ac:dyDescent="0.3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1:15" x14ac:dyDescent="0.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1:15" x14ac:dyDescent="0.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</sheetData>
  <sheetProtection algorithmName="SHA-512" hashValue="sZGIsatG2oKaPWPM8cL2CjE2FF2cvT1LowCWkhCVGOrrcKmDJeft8pVuGecdfisd28OHz6SHykMjDxFKKskJTA==" saltValue="nlt3lIBxAMO+4IYB6/OYkQ==" spinCount="100000" sheet="1" objects="1" scenarios="1"/>
  <mergeCells count="22">
    <mergeCell ref="M14:M15"/>
    <mergeCell ref="G16:J16"/>
    <mergeCell ref="G18:J18"/>
    <mergeCell ref="G20:J20"/>
    <mergeCell ref="G24:L24"/>
    <mergeCell ref="C11:F11"/>
    <mergeCell ref="C13:F13"/>
    <mergeCell ref="C82:E82"/>
    <mergeCell ref="C86:E86"/>
    <mergeCell ref="A92:D92"/>
    <mergeCell ref="G92:M92"/>
    <mergeCell ref="G26:J26"/>
    <mergeCell ref="A30:M30"/>
    <mergeCell ref="A31:B31"/>
    <mergeCell ref="A56:F56"/>
    <mergeCell ref="A29:E29"/>
    <mergeCell ref="A67:F67"/>
    <mergeCell ref="A90:D91"/>
    <mergeCell ref="E90:E91"/>
    <mergeCell ref="F90:F91"/>
    <mergeCell ref="C74:E74"/>
    <mergeCell ref="C78:E78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1"/>
  <rowBreaks count="1" manualBreakCount="1">
    <brk id="54" max="12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9FC56D92CF164096E34B559D346644" ma:contentTypeVersion="6" ma:contentTypeDescription="Create a new document." ma:contentTypeScope="" ma:versionID="e7440e19ff176d9800926df3b923f9b2">
  <xsd:schema xmlns:xsd="http://www.w3.org/2001/XMLSchema" xmlns:xs="http://www.w3.org/2001/XMLSchema" xmlns:p="http://schemas.microsoft.com/office/2006/metadata/properties" xmlns:ns3="f5ef21eb-9525-45cf-899d-732332144f66" targetNamespace="http://schemas.microsoft.com/office/2006/metadata/properties" ma:root="true" ma:fieldsID="10514e1f62b3abd6c8a91977887c0dbf" ns3:_="">
    <xsd:import namespace="f5ef21eb-9525-45cf-899d-732332144f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ef21eb-9525-45cf-899d-732332144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3EC842-C6B1-41AF-A562-EBC526BC77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ef21eb-9525-45cf-899d-732332144f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7BCAA7-4E1B-4142-8A00-E24E8C8F3492}">
  <ds:schemaRefs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f5ef21eb-9525-45cf-899d-732332144f6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0780E61-ADDA-4FE3-864F-A4237970FE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10</vt:i4>
      </vt:variant>
    </vt:vector>
  </HeadingPairs>
  <TitlesOfParts>
    <vt:vector size="11" baseType="lpstr">
      <vt:lpstr>Punktesystem_Gemüse</vt:lpstr>
      <vt:lpstr>Punktesystem_Gemüse!Ackerflächen</vt:lpstr>
      <vt:lpstr>Punktesystem_Gemüse!Dauergrünland</vt:lpstr>
      <vt:lpstr>Punktesystem_Gemüse!Dauerkulturen</vt:lpstr>
      <vt:lpstr>Punktesystem_Gemüse!Druckbereich</vt:lpstr>
      <vt:lpstr>Punktesystem_Gemüse!Gemuesebauflaeche_Freiland</vt:lpstr>
      <vt:lpstr>Punktesystem_Gemüse!Gemuesebauflaeche_geschuetzt</vt:lpstr>
      <vt:lpstr>Punktesystem_Gemüse!Gemuesebauflaeche_total</vt:lpstr>
      <vt:lpstr>Punktesystem_Gemüse!Kunstwiesen</vt:lpstr>
      <vt:lpstr>Punktesystem_Gemüse!LN_total</vt:lpstr>
      <vt:lpstr>Punktesystem_Gemüse!OAF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Chevillat Veronique</dc:creator>
  <cp:lastModifiedBy>Patrick Amstutz</cp:lastModifiedBy>
  <cp:lastPrinted>2024-03-13T15:40:45Z</cp:lastPrinted>
  <dcterms:created xsi:type="dcterms:W3CDTF">2022-06-23T08:24:45Z</dcterms:created>
  <dcterms:modified xsi:type="dcterms:W3CDTF">2024-03-20T07:00:49Z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0x010100259FC56D92CF164096E34B559D346644</vt:lpwstr>
  </property>
</Properties>
</file>